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david\Documents\BINIAC\PRODUCTO\BOOTCAMP DATA FÁCIL\archivos_de_práctica\"/>
    </mc:Choice>
  </mc:AlternateContent>
  <xr:revisionPtr revIDLastSave="0" documentId="13_ncr:1_{0EC40ECC-7B76-430A-A379-CA76B208E303}" xr6:coauthVersionLast="47" xr6:coauthVersionMax="47" xr10:uidLastSave="{00000000-0000-0000-0000-000000000000}"/>
  <bookViews>
    <workbookView xWindow="-110" yWindow="-110" windowWidth="19420" windowHeight="10300" firstSheet="4" activeTab="10" xr2:uid="{00000000-000D-0000-FFFF-FFFF00000000}"/>
  </bookViews>
  <sheets>
    <sheet name="Enero" sheetId="2" r:id="rId1"/>
    <sheet name="Febrero" sheetId="3" r:id="rId2"/>
    <sheet name="Marzo" sheetId="4" r:id="rId3"/>
    <sheet name="Abril" sheetId="5" r:id="rId4"/>
    <sheet name="Mayo" sheetId="6" r:id="rId5"/>
    <sheet name="Junio" sheetId="7" r:id="rId6"/>
    <sheet name="README" sheetId="8" r:id="rId7"/>
    <sheet name="Analisis" sheetId="9" r:id="rId8"/>
    <sheet name="Data_Consolidada" sheetId="10" r:id="rId9"/>
    <sheet name="Pivots_KPIs" sheetId="11" state="hidden" r:id="rId10"/>
    <sheet name="Dashboard_KPIs" sheetId="12" r:id="rId11"/>
    <sheet name="Pivot_Ciudad" sheetId="13" state="hidden" r:id="rId12"/>
    <sheet name="Pivot_Vendedor" sheetId="14" state="hidden" r:id="rId13"/>
    <sheet name="Pivot_Canal" sheetId="15" state="hidden" r:id="rId14"/>
    <sheet name="Pivot_Categoria" sheetId="16" state="hidden" r:id="rId15"/>
    <sheet name="Pivot_Estado" sheetId="17" state="hidden" r:id="rId16"/>
    <sheet name="Pivot_Mes" sheetId="18" state="hidden" r:id="rId17"/>
  </sheets>
  <definedNames>
    <definedName name="_xlnm._FilterDatabase" localSheetId="3" hidden="1">Abril!$A$1:$M$23</definedName>
    <definedName name="_xlnm._FilterDatabase" localSheetId="0" hidden="1">Enero!$A$1:$M$25</definedName>
    <definedName name="_xlnm._FilterDatabase" localSheetId="1" hidden="1">Febrero!$A$1:$M$18</definedName>
    <definedName name="_xlnm._FilterDatabase" localSheetId="5" hidden="1">Junio!$A$1:$M$16</definedName>
    <definedName name="_xlnm._FilterDatabase" localSheetId="2" hidden="1">Marzo!$A$1:$M$32</definedName>
    <definedName name="_xlnm._FilterDatabase" localSheetId="4" hidden="1">Mayo!$A$1:$M$29</definedName>
    <definedName name="Slicer_Canal">#N/A</definedName>
    <definedName name="Slicer_Categoría">#N/A</definedName>
    <definedName name="Slicer_Ciudad">#N/A</definedName>
    <definedName name="Slicer_Estado">#N/A</definedName>
    <definedName name="Slicer_Mes">#N/A</definedName>
    <definedName name="Slicer_Vendedor">#N/A</definedName>
  </definedNames>
  <calcPr calcId="191029"/>
  <pivotCaches>
    <pivotCache cacheId="0" r:id="rId18"/>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9"/>
        <x14:slicerCache r:id="rId20"/>
        <x14:slicerCache r:id="rId21"/>
        <x14:slicerCache r:id="rId22"/>
        <x14:slicerCache r:id="rId23"/>
        <x14:slicerCache r:id="rId24"/>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2" l="1"/>
  <c r="B8" i="12"/>
  <c r="B7" i="12"/>
  <c r="B5" i="12"/>
  <c r="I10" i="9"/>
  <c r="I9" i="9"/>
  <c r="I8" i="9"/>
  <c r="I7" i="9"/>
  <c r="I6" i="9"/>
  <c r="H10" i="9"/>
  <c r="H9" i="9"/>
  <c r="H8" i="9"/>
  <c r="H7" i="9"/>
  <c r="H6" i="9"/>
  <c r="G10" i="9"/>
  <c r="G9" i="9"/>
  <c r="G8" i="9"/>
  <c r="G7" i="9"/>
  <c r="G6" i="9"/>
  <c r="G5" i="9"/>
  <c r="F10" i="9"/>
  <c r="F9" i="9"/>
  <c r="F8" i="9"/>
  <c r="F7" i="9"/>
  <c r="F6" i="9"/>
  <c r="F5" i="9"/>
  <c r="E10" i="9"/>
  <c r="E9" i="9"/>
  <c r="E8" i="9"/>
  <c r="E7" i="9"/>
  <c r="E6" i="9"/>
  <c r="E5" i="9"/>
  <c r="D10" i="9"/>
  <c r="D9" i="9"/>
  <c r="D8" i="9"/>
  <c r="D7" i="9"/>
  <c r="D6" i="9"/>
  <c r="D5" i="9"/>
  <c r="C10" i="9"/>
  <c r="C9" i="9"/>
  <c r="C8" i="9"/>
  <c r="C7" i="9"/>
  <c r="C6" i="9"/>
  <c r="C5" i="9"/>
  <c r="B10" i="9"/>
  <c r="B9" i="9"/>
  <c r="B8" i="9"/>
  <c r="B7" i="9"/>
  <c r="B6" i="9"/>
  <c r="B5" i="9"/>
  <c r="J16" i="7"/>
  <c r="L16" i="7" s="1"/>
  <c r="J15" i="7"/>
  <c r="L15" i="7" s="1"/>
  <c r="J14" i="7"/>
  <c r="L14" i="7" s="1"/>
  <c r="J13" i="7"/>
  <c r="L13" i="7" s="1"/>
  <c r="J12" i="7"/>
  <c r="L12" i="7" s="1"/>
  <c r="J11" i="7"/>
  <c r="L11" i="7" s="1"/>
  <c r="J10" i="7"/>
  <c r="L10" i="7" s="1"/>
  <c r="J9" i="7"/>
  <c r="L9" i="7" s="1"/>
  <c r="J8" i="7"/>
  <c r="L8" i="7" s="1"/>
  <c r="J7" i="7"/>
  <c r="L7" i="7" s="1"/>
  <c r="J6" i="7"/>
  <c r="J5" i="7"/>
  <c r="L5" i="7" s="1"/>
  <c r="J4" i="7"/>
  <c r="L4" i="7" s="1"/>
  <c r="J3" i="7"/>
  <c r="L3" i="7" s="1"/>
  <c r="J2" i="7"/>
  <c r="L2" i="7" s="1"/>
  <c r="J29" i="6"/>
  <c r="L29" i="6" s="1"/>
  <c r="J28" i="6"/>
  <c r="L28" i="6" s="1"/>
  <c r="J27" i="6"/>
  <c r="L27" i="6" s="1"/>
  <c r="J26" i="6"/>
  <c r="L26" i="6" s="1"/>
  <c r="J25" i="6"/>
  <c r="L25" i="6" s="1"/>
  <c r="J24" i="6"/>
  <c r="L24" i="6" s="1"/>
  <c r="J23" i="6"/>
  <c r="L23" i="6" s="1"/>
  <c r="J22" i="6"/>
  <c r="L22" i="6" s="1"/>
  <c r="J21" i="6"/>
  <c r="L21" i="6" s="1"/>
  <c r="J20" i="6"/>
  <c r="L20" i="6" s="1"/>
  <c r="J19" i="6"/>
  <c r="L19" i="6" s="1"/>
  <c r="J18" i="6"/>
  <c r="L18" i="6" s="1"/>
  <c r="J17" i="6"/>
  <c r="L17" i="6" s="1"/>
  <c r="J16" i="6"/>
  <c r="L16" i="6" s="1"/>
  <c r="J15" i="6"/>
  <c r="L15" i="6" s="1"/>
  <c r="J14" i="6"/>
  <c r="L14" i="6" s="1"/>
  <c r="J13" i="6"/>
  <c r="L13" i="6" s="1"/>
  <c r="J12" i="6"/>
  <c r="L12" i="6" s="1"/>
  <c r="J11" i="6"/>
  <c r="L11" i="6" s="1"/>
  <c r="J10" i="6"/>
  <c r="L10" i="6" s="1"/>
  <c r="J9" i="6"/>
  <c r="L9" i="6" s="1"/>
  <c r="J8" i="6"/>
  <c r="L8" i="6" s="1"/>
  <c r="J7" i="6"/>
  <c r="L7" i="6" s="1"/>
  <c r="J6" i="6"/>
  <c r="L6" i="6" s="1"/>
  <c r="J5" i="6"/>
  <c r="L5" i="6" s="1"/>
  <c r="J4" i="6"/>
  <c r="L4" i="6" s="1"/>
  <c r="J3" i="6"/>
  <c r="L3" i="6" s="1"/>
  <c r="J2" i="6"/>
  <c r="L2" i="6" s="1"/>
  <c r="J23" i="5"/>
  <c r="L23" i="5" s="1"/>
  <c r="J22" i="5"/>
  <c r="L22" i="5" s="1"/>
  <c r="J21" i="5"/>
  <c r="L21" i="5" s="1"/>
  <c r="J20" i="5"/>
  <c r="L20" i="5" s="1"/>
  <c r="J19" i="5"/>
  <c r="L19" i="5" s="1"/>
  <c r="J18" i="5"/>
  <c r="L18" i="5" s="1"/>
  <c r="J17" i="5"/>
  <c r="L17" i="5" s="1"/>
  <c r="J16" i="5"/>
  <c r="L16" i="5" s="1"/>
  <c r="J15" i="5"/>
  <c r="L15" i="5" s="1"/>
  <c r="J14" i="5"/>
  <c r="L14" i="5" s="1"/>
  <c r="J13" i="5"/>
  <c r="L13" i="5" s="1"/>
  <c r="J12" i="5"/>
  <c r="L12" i="5" s="1"/>
  <c r="J11" i="5"/>
  <c r="L11" i="5" s="1"/>
  <c r="J10" i="5"/>
  <c r="L10" i="5" s="1"/>
  <c r="J9" i="5"/>
  <c r="L9" i="5" s="1"/>
  <c r="J8" i="5"/>
  <c r="L8" i="5" s="1"/>
  <c r="J7" i="5"/>
  <c r="L7" i="5" s="1"/>
  <c r="J6" i="5"/>
  <c r="L6" i="5" s="1"/>
  <c r="J5" i="5"/>
  <c r="L5" i="5" s="1"/>
  <c r="J4" i="5"/>
  <c r="L4" i="5" s="1"/>
  <c r="J3" i="5"/>
  <c r="L3" i="5" s="1"/>
  <c r="J2" i="5"/>
  <c r="J32" i="4"/>
  <c r="L32" i="4" s="1"/>
  <c r="J31" i="4"/>
  <c r="L31" i="4" s="1"/>
  <c r="J30" i="4"/>
  <c r="L30" i="4" s="1"/>
  <c r="J29" i="4"/>
  <c r="L29" i="4" s="1"/>
  <c r="J28" i="4"/>
  <c r="L28" i="4" s="1"/>
  <c r="J27" i="4"/>
  <c r="L27" i="4" s="1"/>
  <c r="J26" i="4"/>
  <c r="L26" i="4" s="1"/>
  <c r="J25" i="4"/>
  <c r="L25" i="4" s="1"/>
  <c r="J24" i="4"/>
  <c r="L24" i="4" s="1"/>
  <c r="J23" i="4"/>
  <c r="L23" i="4" s="1"/>
  <c r="J22" i="4"/>
  <c r="L22" i="4" s="1"/>
  <c r="J21" i="4"/>
  <c r="L21" i="4" s="1"/>
  <c r="J20" i="4"/>
  <c r="L20" i="4" s="1"/>
  <c r="J19" i="4"/>
  <c r="L19" i="4" s="1"/>
  <c r="J18" i="4"/>
  <c r="L18" i="4" s="1"/>
  <c r="J17" i="4"/>
  <c r="L17" i="4" s="1"/>
  <c r="J16" i="4"/>
  <c r="L16" i="4" s="1"/>
  <c r="J15" i="4"/>
  <c r="L15" i="4" s="1"/>
  <c r="J14" i="4"/>
  <c r="L14" i="4" s="1"/>
  <c r="J13" i="4"/>
  <c r="L13" i="4" s="1"/>
  <c r="J12" i="4"/>
  <c r="L12" i="4" s="1"/>
  <c r="J11" i="4"/>
  <c r="L11" i="4" s="1"/>
  <c r="J10" i="4"/>
  <c r="L10" i="4" s="1"/>
  <c r="J9" i="4"/>
  <c r="L9" i="4" s="1"/>
  <c r="J8" i="4"/>
  <c r="L8" i="4" s="1"/>
  <c r="J7" i="4"/>
  <c r="L7" i="4" s="1"/>
  <c r="J6" i="4"/>
  <c r="L6" i="4" s="1"/>
  <c r="J5" i="4"/>
  <c r="L5" i="4" s="1"/>
  <c r="J4" i="4"/>
  <c r="L4" i="4" s="1"/>
  <c r="J3" i="4"/>
  <c r="L3" i="4" s="1"/>
  <c r="J2" i="4"/>
  <c r="J18" i="3"/>
  <c r="L18" i="3" s="1"/>
  <c r="J17" i="3"/>
  <c r="L17" i="3" s="1"/>
  <c r="J16" i="3"/>
  <c r="L16" i="3" s="1"/>
  <c r="J15" i="3"/>
  <c r="L15" i="3" s="1"/>
  <c r="J14" i="3"/>
  <c r="L14" i="3" s="1"/>
  <c r="J13" i="3"/>
  <c r="L13" i="3" s="1"/>
  <c r="J12" i="3"/>
  <c r="L12" i="3" s="1"/>
  <c r="J11" i="3"/>
  <c r="L11" i="3" s="1"/>
  <c r="J10" i="3"/>
  <c r="L10" i="3" s="1"/>
  <c r="J9" i="3"/>
  <c r="L9" i="3" s="1"/>
  <c r="J8" i="3"/>
  <c r="L8" i="3" s="1"/>
  <c r="J7" i="3"/>
  <c r="L7" i="3" s="1"/>
  <c r="J6" i="3"/>
  <c r="L6" i="3" s="1"/>
  <c r="J5" i="3"/>
  <c r="J4" i="3"/>
  <c r="L4" i="3" s="1"/>
  <c r="J3" i="3"/>
  <c r="L3" i="3" s="1"/>
  <c r="J2" i="3"/>
  <c r="L2" i="3" s="1"/>
  <c r="J25" i="2"/>
  <c r="L25" i="2" s="1"/>
  <c r="J24" i="2"/>
  <c r="L24" i="2" s="1"/>
  <c r="J23" i="2"/>
  <c r="L23" i="2" s="1"/>
  <c r="J22" i="2"/>
  <c r="L22" i="2" s="1"/>
  <c r="J21" i="2"/>
  <c r="L21" i="2" s="1"/>
  <c r="J20" i="2"/>
  <c r="L20" i="2" s="1"/>
  <c r="J19" i="2"/>
  <c r="L19" i="2" s="1"/>
  <c r="J18" i="2"/>
  <c r="J17" i="2"/>
  <c r="L17" i="2" s="1"/>
  <c r="J16" i="2"/>
  <c r="L16" i="2" s="1"/>
  <c r="J15" i="2"/>
  <c r="L15" i="2" s="1"/>
  <c r="J14" i="2"/>
  <c r="L14" i="2" s="1"/>
  <c r="J13" i="2"/>
  <c r="L13" i="2" s="1"/>
  <c r="J12" i="2"/>
  <c r="L12" i="2" s="1"/>
  <c r="J11" i="2"/>
  <c r="L11" i="2" s="1"/>
  <c r="J10" i="2"/>
  <c r="J9" i="2"/>
  <c r="L9" i="2" s="1"/>
  <c r="J8" i="2"/>
  <c r="J7" i="2"/>
  <c r="L7" i="2" s="1"/>
  <c r="J6" i="2"/>
  <c r="L6" i="2" s="1"/>
  <c r="J5" i="2"/>
  <c r="L5" i="2" s="1"/>
  <c r="J4" i="2"/>
  <c r="L4" i="2" s="1"/>
  <c r="J3" i="2"/>
  <c r="L3" i="2" s="1"/>
  <c r="J2" i="2"/>
  <c r="L2" i="2" s="1"/>
  <c r="B6" i="12" l="1"/>
  <c r="L5" i="3"/>
  <c r="L10" i="2"/>
  <c r="L2" i="5"/>
  <c r="L18" i="2"/>
  <c r="L6" i="7"/>
  <c r="L2" i="4"/>
  <c r="L8" i="2"/>
</calcChain>
</file>

<file path=xl/sharedStrings.xml><?xml version="1.0" encoding="utf-8"?>
<sst xmlns="http://schemas.openxmlformats.org/spreadsheetml/2006/main" count="2332" uniqueCount="272">
  <si>
    <t>Vendedor</t>
  </si>
  <si>
    <t>Juan</t>
  </si>
  <si>
    <t>Sonia</t>
  </si>
  <si>
    <t>Miguel</t>
  </si>
  <si>
    <t>Antonio</t>
  </si>
  <si>
    <t>Laura</t>
  </si>
  <si>
    <t>Eduardo</t>
  </si>
  <si>
    <t>Carla</t>
  </si>
  <si>
    <t>Diego</t>
  </si>
  <si>
    <t>Fecha</t>
  </si>
  <si>
    <t>ID_Venta</t>
  </si>
  <si>
    <t>Ciudad</t>
  </si>
  <si>
    <t>Producto</t>
  </si>
  <si>
    <t>Categoría</t>
  </si>
  <si>
    <t>Canal</t>
  </si>
  <si>
    <t>Unidades</t>
  </si>
  <si>
    <t>Precio_Unitario_USD</t>
  </si>
  <si>
    <t>Ventas_USD</t>
  </si>
  <si>
    <t>%Comisión</t>
  </si>
  <si>
    <t>Comisión_USD</t>
  </si>
  <si>
    <t>Estado</t>
  </si>
  <si>
    <t>01-001</t>
  </si>
  <si>
    <t>Arequipa</t>
  </si>
  <si>
    <t>Impresora</t>
  </si>
  <si>
    <t>Oficina</t>
  </si>
  <si>
    <t>Tienda</t>
  </si>
  <si>
    <t>Pagado</t>
  </si>
  <si>
    <t>01-002</t>
  </si>
  <si>
    <t>Córdoba</t>
  </si>
  <si>
    <t>Laptop</t>
  </si>
  <si>
    <t>Tecnología</t>
  </si>
  <si>
    <t>01-003</t>
  </si>
  <si>
    <t>Bogotá</t>
  </si>
  <si>
    <t>Router</t>
  </si>
  <si>
    <t>Redes</t>
  </si>
  <si>
    <t>01-004</t>
  </si>
  <si>
    <t>Medellín</t>
  </si>
  <si>
    <t>Mouse</t>
  </si>
  <si>
    <t>Accesorios</t>
  </si>
  <si>
    <t>Online</t>
  </si>
  <si>
    <t>01-005</t>
  </si>
  <si>
    <t>Asunción</t>
  </si>
  <si>
    <t>Tablet</t>
  </si>
  <si>
    <t>Distribuidor</t>
  </si>
  <si>
    <t>01-006</t>
  </si>
  <si>
    <t>Concepción</t>
  </si>
  <si>
    <t>01-007</t>
  </si>
  <si>
    <t>Caracas</t>
  </si>
  <si>
    <t>01-008</t>
  </si>
  <si>
    <t>San Juan</t>
  </si>
  <si>
    <t>Teclado</t>
  </si>
  <si>
    <t>01-009</t>
  </si>
  <si>
    <t>Montevideo</t>
  </si>
  <si>
    <t>Disco SSD</t>
  </si>
  <si>
    <t>Pendiente</t>
  </si>
  <si>
    <t>01-010</t>
  </si>
  <si>
    <t>Santo Domingo</t>
  </si>
  <si>
    <t>01-011</t>
  </si>
  <si>
    <t>Rosario</t>
  </si>
  <si>
    <t>01-012</t>
  </si>
  <si>
    <t>Rio de Janeiro</t>
  </si>
  <si>
    <t>01-013</t>
  </si>
  <si>
    <t>Ciudad de México</t>
  </si>
  <si>
    <t>01-014</t>
  </si>
  <si>
    <t>Santa Cruz</t>
  </si>
  <si>
    <t>Silla Ergonómica</t>
  </si>
  <si>
    <t>Mobiliario</t>
  </si>
  <si>
    <t>01-015</t>
  </si>
  <si>
    <t>Valparaíso</t>
  </si>
  <si>
    <t>Monitor</t>
  </si>
  <si>
    <t>01-016</t>
  </si>
  <si>
    <t>Barranquilla</t>
  </si>
  <si>
    <t>01-017</t>
  </si>
  <si>
    <t>São Paulo</t>
  </si>
  <si>
    <t>01-018</t>
  </si>
  <si>
    <t>Quito</t>
  </si>
  <si>
    <t>01-019</t>
  </si>
  <si>
    <t>Cusco</t>
  </si>
  <si>
    <t>01-020</t>
  </si>
  <si>
    <t>Cartagena</t>
  </si>
  <si>
    <t>Anulado</t>
  </si>
  <si>
    <t>01-021</t>
  </si>
  <si>
    <t>Cali</t>
  </si>
  <si>
    <t>01-022</t>
  </si>
  <si>
    <t>Monterrey</t>
  </si>
  <si>
    <t>01-023</t>
  </si>
  <si>
    <t>Ciudad de Panamá</t>
  </si>
  <si>
    <t>01-024</t>
  </si>
  <si>
    <t>Tegucigalpa</t>
  </si>
  <si>
    <t>02-001</t>
  </si>
  <si>
    <t>02-002</t>
  </si>
  <si>
    <t>Managua</t>
  </si>
  <si>
    <t>02-003</t>
  </si>
  <si>
    <t>02-004</t>
  </si>
  <si>
    <t>San José</t>
  </si>
  <si>
    <t>02-005</t>
  </si>
  <si>
    <t>02-006</t>
  </si>
  <si>
    <t>02-007</t>
  </si>
  <si>
    <t>02-008</t>
  </si>
  <si>
    <t>Buenos Aires</t>
  </si>
  <si>
    <t>02-009</t>
  </si>
  <si>
    <t>Mendoza</t>
  </si>
  <si>
    <t>02-010</t>
  </si>
  <si>
    <t>02-011</t>
  </si>
  <si>
    <t>02-012</t>
  </si>
  <si>
    <t>02-013</t>
  </si>
  <si>
    <t>02-014</t>
  </si>
  <si>
    <t>02-015</t>
  </si>
  <si>
    <t>02-016</t>
  </si>
  <si>
    <t>02-017</t>
  </si>
  <si>
    <t>Belo Horizonte</t>
  </si>
  <si>
    <t>03-001</t>
  </si>
  <si>
    <t>03-002</t>
  </si>
  <si>
    <t>03-003</t>
  </si>
  <si>
    <t>03-004</t>
  </si>
  <si>
    <t>03-005</t>
  </si>
  <si>
    <t>La Paz</t>
  </si>
  <si>
    <t>Webcam</t>
  </si>
  <si>
    <t>03-006</t>
  </si>
  <si>
    <t>Cuenca</t>
  </si>
  <si>
    <t>03-007</t>
  </si>
  <si>
    <t>03-008</t>
  </si>
  <si>
    <t>Ciudad de Guatemala</t>
  </si>
  <si>
    <t>03-009</t>
  </si>
  <si>
    <t>03-010</t>
  </si>
  <si>
    <t>03-011</t>
  </si>
  <si>
    <t>03-012</t>
  </si>
  <si>
    <t>03-013</t>
  </si>
  <si>
    <t>03-014</t>
  </si>
  <si>
    <t>03-015</t>
  </si>
  <si>
    <t>03-016</t>
  </si>
  <si>
    <t>Lima</t>
  </si>
  <si>
    <t>03-017</t>
  </si>
  <si>
    <t>Santiago</t>
  </si>
  <si>
    <t>03-018</t>
  </si>
  <si>
    <t>03-019</t>
  </si>
  <si>
    <t>03-020</t>
  </si>
  <si>
    <t>03-021</t>
  </si>
  <si>
    <t>03-022</t>
  </si>
  <si>
    <t>03-023</t>
  </si>
  <si>
    <t>03-024</t>
  </si>
  <si>
    <t>03-025</t>
  </si>
  <si>
    <t>03-026</t>
  </si>
  <si>
    <t>San Salvador</t>
  </si>
  <si>
    <t>03-027</t>
  </si>
  <si>
    <t>Guayaquil</t>
  </si>
  <si>
    <t>03-028</t>
  </si>
  <si>
    <t>03-029</t>
  </si>
  <si>
    <t>03-030</t>
  </si>
  <si>
    <t>Maracaibo</t>
  </si>
  <si>
    <t>03-031</t>
  </si>
  <si>
    <t>04-001</t>
  </si>
  <si>
    <t>04-002</t>
  </si>
  <si>
    <t>04-003</t>
  </si>
  <si>
    <t>04-004</t>
  </si>
  <si>
    <t>04-005</t>
  </si>
  <si>
    <t>04-006</t>
  </si>
  <si>
    <t>04-007</t>
  </si>
  <si>
    <t>04-008</t>
  </si>
  <si>
    <t>04-009</t>
  </si>
  <si>
    <t>04-010</t>
  </si>
  <si>
    <t>04-011</t>
  </si>
  <si>
    <t>04-012</t>
  </si>
  <si>
    <t>04-013</t>
  </si>
  <si>
    <t>04-014</t>
  </si>
  <si>
    <t>04-015</t>
  </si>
  <si>
    <t>Puebla</t>
  </si>
  <si>
    <t>04-016</t>
  </si>
  <si>
    <t>04-017</t>
  </si>
  <si>
    <t>Guadalajara</t>
  </si>
  <si>
    <t>04-018</t>
  </si>
  <si>
    <t>04-019</t>
  </si>
  <si>
    <t>04-020</t>
  </si>
  <si>
    <t>04-021</t>
  </si>
  <si>
    <t>04-022</t>
  </si>
  <si>
    <t>05-001</t>
  </si>
  <si>
    <t>05-002</t>
  </si>
  <si>
    <t>05-003</t>
  </si>
  <si>
    <t>05-004</t>
  </si>
  <si>
    <t>05-005</t>
  </si>
  <si>
    <t>05-006</t>
  </si>
  <si>
    <t>05-007</t>
  </si>
  <si>
    <t>05-008</t>
  </si>
  <si>
    <t>05-009</t>
  </si>
  <si>
    <t>05-010</t>
  </si>
  <si>
    <t>05-011</t>
  </si>
  <si>
    <t>05-012</t>
  </si>
  <si>
    <t>05-013</t>
  </si>
  <si>
    <t>05-014</t>
  </si>
  <si>
    <t>05-015</t>
  </si>
  <si>
    <t>05-016</t>
  </si>
  <si>
    <t>05-017</t>
  </si>
  <si>
    <t>05-018</t>
  </si>
  <si>
    <t>05-019</t>
  </si>
  <si>
    <t>05-020</t>
  </si>
  <si>
    <t>05-021</t>
  </si>
  <si>
    <t>05-022</t>
  </si>
  <si>
    <t>05-023</t>
  </si>
  <si>
    <t>05-024</t>
  </si>
  <si>
    <t>05-025</t>
  </si>
  <si>
    <t>05-026</t>
  </si>
  <si>
    <t>05-027</t>
  </si>
  <si>
    <t>05-028</t>
  </si>
  <si>
    <t>06-001</t>
  </si>
  <si>
    <t>06-002</t>
  </si>
  <si>
    <t>06-003</t>
  </si>
  <si>
    <t>06-004</t>
  </si>
  <si>
    <t>06-005</t>
  </si>
  <si>
    <t>06-006</t>
  </si>
  <si>
    <t>06-007</t>
  </si>
  <si>
    <t>06-008</t>
  </si>
  <si>
    <t>06-009</t>
  </si>
  <si>
    <t>06-010</t>
  </si>
  <si>
    <t>06-011</t>
  </si>
  <si>
    <t>06-012</t>
  </si>
  <si>
    <t>06-013</t>
  </si>
  <si>
    <t>06-014</t>
  </si>
  <si>
    <t>06-015</t>
  </si>
  <si>
    <t>README - Descripción del archivo</t>
  </si>
  <si>
    <t>Este archivo contiene información organizada por mes, con una hoja independiente para cada periodo entre enero y junio.</t>
  </si>
  <si>
    <t>¿De qué se trata este archivo?</t>
  </si>
  <si>
    <t>Hojas incluidas</t>
  </si>
  <si>
    <t>Enero: datos del mes de enero</t>
  </si>
  <si>
    <t>Febrero: datos del mes de febrero</t>
  </si>
  <si>
    <t>Marzo: datos del mes de marzo</t>
  </si>
  <si>
    <t>Abril: datos del mes de abril</t>
  </si>
  <si>
    <t>Mayo: datos del mes de mayo</t>
  </si>
  <si>
    <t>Junio: datos del mes de junio</t>
  </si>
  <si>
    <t>Cómo usar este archivo</t>
  </si>
  <si>
    <t>1. Abre la pestaña del mes que quieras revisar.</t>
  </si>
  <si>
    <t>2. Consulta o actualiza los datos correspondientes a ese periodo.</t>
  </si>
  <si>
    <t>3. Usa esta hoja README como guía rápida sobre la estructura del libro.</t>
  </si>
  <si>
    <t>El libro está diseñado para registrar, organizar o analizar información mensual. Cada pestaña representa un mes del año y contiene una tabla o bloque de datos relacionado con ese periodo.</t>
  </si>
  <si>
    <t>Análisis del negocio | Enero a Junio</t>
  </si>
  <si>
    <t>Resumen mensual de ventas, unidades, comisión, transacciones y ticket promedio.</t>
  </si>
  <si>
    <t>Mes</t>
  </si>
  <si>
    <t>Ventas totales (USD)</t>
  </si>
  <si>
    <t>Unidades vendidas</t>
  </si>
  <si>
    <t>Comisión total (USD)</t>
  </si>
  <si>
    <t>N° transacciones</t>
  </si>
  <si>
    <t>Ticket promedio (USD)</t>
  </si>
  <si>
    <t>Precio prom./unidad</t>
  </si>
  <si>
    <t>Var. ventas vs mes previo</t>
  </si>
  <si>
    <t>Var. unidades vs mes previo</t>
  </si>
  <si>
    <t>Enero</t>
  </si>
  <si>
    <t>Febrero</t>
  </si>
  <si>
    <t>Marzo</t>
  </si>
  <si>
    <t>Abril</t>
  </si>
  <si>
    <t>Mayo</t>
  </si>
  <si>
    <t>Junio</t>
  </si>
  <si>
    <t>Hallazgos clave</t>
  </si>
  <si>
    <t>Mes con más ventas</t>
  </si>
  <si>
    <t>Meses con caída de volumen vs mes previo</t>
  </si>
  <si>
    <t>Meses con crecimiento de ventas vs mes previo</t>
  </si>
  <si>
    <t>Solo Marzo</t>
  </si>
  <si>
    <t>Conclusión sobre el crecimiento</t>
  </si>
  <si>
    <t>El único crecimiento relevante ocurrió en Marzo y vino principalmente por más unidades, aunque también hubo apoyo de un mayor precio promedio por unidad.</t>
  </si>
  <si>
    <t>Lectura general</t>
  </si>
  <si>
    <t>Entre Enero y Junio no hubo crecimiento sostenido: el negocio terminó con menos transacciones y menos unidades, mientras el ticket y el precio promedio subieron hacia Junio.</t>
  </si>
  <si>
    <t>Febrero, Abril y Junio</t>
  </si>
  <si>
    <t>Detalle adicional</t>
  </si>
  <si>
    <t>Mayo cayó en ventas pese a vender más unidades que Abril; la baja vino de un menor precio promedio por unidad y un ticket más bajo.</t>
  </si>
  <si>
    <t>Venta_Efectiva_Flag</t>
  </si>
  <si>
    <t>Row Labels</t>
  </si>
  <si>
    <t>Grand Total</t>
  </si>
  <si>
    <t>Sum of Ventas_USD</t>
  </si>
  <si>
    <t>Ventas totales</t>
  </si>
  <si>
    <t>Número de ventas</t>
  </si>
  <si>
    <t>Ticket promedio</t>
  </si>
  <si>
    <t>Comisión total</t>
  </si>
  <si>
    <t>Tasa de ventas efectivas</t>
  </si>
  <si>
    <t>Filtros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</si>
</sst>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quot;USD &quot;\$#,##0.00"/>
    <numFmt numFmtId="166" formatCode="0.0%"/>
    <numFmt numFmtId="167" formatCode="&quot;$&quot;#,##0.00"/>
  </numFmts>
  <fonts count="13" x14ac:knownFonts="1">
    <font>
      <sz val="11"/>
      <color theme="1"/>
      <name val="Calibri"/>
      <family val="2"/>
      <scheme val="minor"/>
    </font>
    <font>
      <b/>
      <sz val="11"/>
      <color rgb="FF000000"/>
      <name val="Calibri"/>
      <family val="2"/>
    </font>
    <font>
      <sz val="11"/>
      <color rgb="FF0000FF"/>
      <name val="Calibri"/>
      <family val="2"/>
    </font>
    <font>
      <sz val="11"/>
      <color rgb="FF000000"/>
      <name val="Calibri"/>
      <family val="2"/>
    </font>
    <font>
      <sz val="11"/>
      <color rgb="FF222222"/>
      <name val="Calibri"/>
      <family val="2"/>
      <scheme val="minor"/>
    </font>
    <font>
      <b/>
      <sz val="14"/>
      <color rgb="FFFFFFFF"/>
      <name val="Calibri"/>
      <family val="2"/>
      <scheme val="minor"/>
    </font>
    <font>
      <b/>
      <sz val="12"/>
      <color rgb="FFFFFFFF"/>
      <name val="Calibri"/>
      <family val="2"/>
      <scheme val="minor"/>
    </font>
    <font>
      <b/>
      <sz val="11"/>
      <color rgb="FFFFFFFF"/>
      <name val="Calibri"/>
      <family val="2"/>
      <scheme val="minor"/>
    </font>
    <font>
      <b/>
      <sz val="11"/>
      <color rgb="FF222222"/>
      <name val="Calibri"/>
      <family val="2"/>
      <scheme val="minor"/>
    </font>
    <font>
      <b/>
      <sz val="11"/>
      <color rgb="FFFFFFFF"/>
      <name val="Calibri"/>
      <family val="2"/>
      <scheme val="minor"/>
    </font>
    <font>
      <b/>
      <sz val="11"/>
      <color rgb="FF1F1F1F"/>
      <name val="Calibri"/>
      <family val="2"/>
      <scheme val="minor"/>
    </font>
    <font>
      <b/>
      <sz val="12"/>
      <color theme="1"/>
      <name val="Calibri"/>
      <family val="2"/>
      <scheme val="minor"/>
    </font>
    <font>
      <b/>
      <sz val="12"/>
      <color rgb="FFFFFFFF"/>
      <name val="Calibri"/>
      <family val="2"/>
      <scheme val="minor"/>
    </font>
  </fonts>
  <fills count="10">
    <fill>
      <patternFill patternType="none"/>
    </fill>
    <fill>
      <patternFill patternType="gray125"/>
    </fill>
    <fill>
      <patternFill patternType="solid">
        <fgColor rgb="FFFFD966"/>
      </patternFill>
    </fill>
    <fill>
      <patternFill patternType="solid">
        <fgColor rgb="FFF7F7F7"/>
      </patternFill>
    </fill>
    <fill>
      <patternFill patternType="solid">
        <fgColor rgb="FFFFFFFF"/>
        <bgColor indexed="64"/>
      </patternFill>
    </fill>
    <fill>
      <patternFill patternType="solid">
        <fgColor rgb="FF1F4E78"/>
        <bgColor indexed="64"/>
      </patternFill>
    </fill>
    <fill>
      <patternFill patternType="solid">
        <fgColor rgb="FF5B9BD5"/>
        <bgColor indexed="64"/>
      </patternFill>
    </fill>
    <fill>
      <patternFill patternType="solid">
        <fgColor rgb="FF70AD47"/>
        <bgColor indexed="64"/>
      </patternFill>
    </fill>
    <fill>
      <patternFill patternType="solid">
        <fgColor rgb="FFD9EAF7"/>
        <bgColor indexed="64"/>
      </patternFill>
    </fill>
    <fill>
      <patternFill patternType="solid">
        <fgColor rgb="FFF7FBFF"/>
        <bgColor indexed="64"/>
      </patternFill>
    </fill>
  </fills>
  <borders count="3">
    <border>
      <left/>
      <right/>
      <top/>
      <bottom/>
      <diagonal/>
    </border>
    <border>
      <left/>
      <right/>
      <top/>
      <bottom style="medium">
        <color rgb="FF7F6000"/>
      </bottom>
      <diagonal/>
    </border>
    <border>
      <left/>
      <right/>
      <top/>
      <bottom style="thin">
        <color rgb="FFD0D0D0"/>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xf numFmtId="0" fontId="2" fillId="3" borderId="2" xfId="0" applyFont="1" applyFill="1" applyBorder="1"/>
    <xf numFmtId="1" fontId="2" fillId="3" borderId="2" xfId="0" applyNumberFormat="1" applyFont="1" applyFill="1" applyBorder="1"/>
    <xf numFmtId="165" fontId="2" fillId="3" borderId="2" xfId="0" applyNumberFormat="1" applyFont="1" applyFill="1" applyBorder="1"/>
    <xf numFmtId="165" fontId="3" fillId="3" borderId="2" xfId="0" applyNumberFormat="1" applyFont="1" applyFill="1" applyBorder="1"/>
    <xf numFmtId="166" fontId="2" fillId="3" borderId="2" xfId="0" applyNumberFormat="1" applyFont="1" applyFill="1" applyBorder="1"/>
    <xf numFmtId="164" fontId="2" fillId="0" borderId="2" xfId="0" applyNumberFormat="1" applyFont="1" applyBorder="1"/>
    <xf numFmtId="0" fontId="2" fillId="0" borderId="2" xfId="0" applyFont="1" applyBorder="1"/>
    <xf numFmtId="1" fontId="2" fillId="0" borderId="2" xfId="0" applyNumberFormat="1" applyFont="1" applyBorder="1"/>
    <xf numFmtId="165" fontId="2" fillId="0" borderId="2" xfId="0" applyNumberFormat="1" applyFont="1" applyBorder="1"/>
    <xf numFmtId="165" fontId="3" fillId="0" borderId="2" xfId="0" applyNumberFormat="1" applyFont="1" applyBorder="1"/>
    <xf numFmtId="166" fontId="2" fillId="0" borderId="2" xfId="0" applyNumberFormat="1" applyFont="1" applyBorder="1"/>
    <xf numFmtId="0" fontId="4" fillId="4" borderId="0" xfId="0" applyFont="1" applyFill="1" applyAlignment="1">
      <alignment horizontal="left"/>
    </xf>
    <xf numFmtId="0" fontId="5" fillId="5" borderId="0" xfId="0" applyFont="1" applyFill="1" applyAlignment="1">
      <alignment horizontal="left"/>
    </xf>
    <xf numFmtId="0" fontId="6" fillId="6" borderId="0" xfId="0" applyFont="1" applyFill="1" applyAlignment="1">
      <alignment horizontal="left"/>
    </xf>
    <xf numFmtId="0" fontId="7" fillId="6" borderId="0" xfId="0" applyFont="1" applyFill="1" applyAlignment="1">
      <alignment horizontal="left"/>
    </xf>
    <xf numFmtId="167" fontId="7" fillId="6" borderId="0" xfId="0" applyNumberFormat="1" applyFont="1" applyFill="1" applyAlignment="1">
      <alignment horizontal="left"/>
    </xf>
    <xf numFmtId="3" fontId="7" fillId="6" borderId="0" xfId="0" applyNumberFormat="1" applyFont="1" applyFill="1" applyAlignment="1">
      <alignment horizontal="left"/>
    </xf>
    <xf numFmtId="166" fontId="7" fillId="6" borderId="0" xfId="0" applyNumberFormat="1" applyFont="1" applyFill="1" applyAlignment="1">
      <alignment horizontal="left"/>
    </xf>
    <xf numFmtId="167" fontId="4" fillId="4" borderId="0" xfId="0" applyNumberFormat="1" applyFont="1" applyFill="1" applyAlignment="1">
      <alignment horizontal="left"/>
    </xf>
    <xf numFmtId="3" fontId="4" fillId="4" borderId="0" xfId="0" applyNumberFormat="1" applyFont="1" applyFill="1" applyAlignment="1">
      <alignment horizontal="left"/>
    </xf>
    <xf numFmtId="166" fontId="4" fillId="4" borderId="0" xfId="0" applyNumberFormat="1" applyFont="1" applyFill="1" applyAlignment="1">
      <alignment horizontal="left"/>
    </xf>
    <xf numFmtId="0" fontId="6" fillId="7" borderId="0" xfId="0" applyFont="1" applyFill="1" applyAlignment="1">
      <alignment horizontal="left"/>
    </xf>
    <xf numFmtId="0" fontId="8" fillId="4" borderId="0" xfId="0" applyFont="1" applyFill="1" applyAlignment="1">
      <alignment horizontal="left"/>
    </xf>
    <xf numFmtId="167" fontId="8" fillId="4" borderId="0" xfId="0" applyNumberFormat="1" applyFont="1" applyFill="1" applyAlignment="1">
      <alignment horizontal="left"/>
    </xf>
    <xf numFmtId="0" fontId="9" fillId="5" borderId="0" xfId="0" applyFont="1" applyFill="1"/>
    <xf numFmtId="0" fontId="0" fillId="0" borderId="0" xfId="0" pivotButton="1"/>
    <xf numFmtId="0" fontId="0" fillId="0" borderId="0" xfId="0" applyAlignment="1">
      <alignment horizontal="left"/>
    </xf>
    <xf numFmtId="0" fontId="10" fillId="8" borderId="0" xfId="0" applyFont="1" applyFill="1"/>
    <xf numFmtId="167" fontId="11" fillId="9" borderId="0" xfId="0" applyNumberFormat="1" applyFont="1" applyFill="1"/>
    <xf numFmtId="3" fontId="11" fillId="9" borderId="0" xfId="0" applyNumberFormat="1" applyFont="1" applyFill="1"/>
    <xf numFmtId="166" fontId="11" fillId="9" borderId="0" xfId="0" applyNumberFormat="1" applyFont="1" applyFill="1"/>
    <xf numFmtId="0" fontId="12" fillId="7" borderId="0" xfId="0" applyFont="1" applyFill="1"/>
    <xf numFmtId="0" fontId="0" fillId="0" borderId="0" xfId="0"/>
  </cellXfs>
  <cellStyles count="1">
    <cellStyle name="Normal" xfId="0" builtinId="0"/>
  </cellStyles>
  <dxfs count="1">
    <dxf>
      <font>
        <b/>
        <i val="0"/>
        <strike val="0"/>
        <condense val="0"/>
        <extend val="0"/>
        <outline val="0"/>
        <shadow val="0"/>
        <u val="none"/>
        <vertAlign val="baseline"/>
        <sz val="11"/>
        <color rgb="FFFFFFFF"/>
        <name val="Calibri"/>
        <family val="2"/>
        <scheme val="minor"/>
      </font>
      <fill>
        <patternFill patternType="solid">
          <fgColor indexed="64"/>
          <bgColor rgb="FF1F4E7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6.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5.xml"/><Relationship Id="rId28"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4.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[data_sintetica_macros_2.0_output.xlsx]Pivot_Mes!ptMesDash</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mes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Pivot_Mes!$B$3</c:f>
              <c:strCache>
                <c:ptCount val="1"/>
                <c:pt idx="0">
                  <c:v>Total</c:v>
                </c:pt>
              </c:strCache>
            </c:strRef>
          </c:tx>
          <c:spPr>
            <a:ln w="28575" cap="rnd">
              <a:solidFill>
                <a:schemeClr val="accent1"/>
              </a:solidFill>
              <a:round/>
            </a:ln>
            <a:effectLst/>
          </c:spPr>
          <c:marker>
            <c:symbol val="none"/>
          </c:marker>
          <c:cat>
            <c:strRef>
              <c:f>Pivot_Mes!$A$4:$A$10</c:f>
              <c:strCache>
                <c:ptCount val="6"/>
                <c:pt idx="0">
                  <c:v>Abril</c:v>
                </c:pt>
                <c:pt idx="1">
                  <c:v>Enero</c:v>
                </c:pt>
                <c:pt idx="2">
                  <c:v>Febrero</c:v>
                </c:pt>
                <c:pt idx="3">
                  <c:v>Junio</c:v>
                </c:pt>
                <c:pt idx="4">
                  <c:v>Marzo</c:v>
                </c:pt>
                <c:pt idx="5">
                  <c:v>Mayo</c:v>
                </c:pt>
              </c:strCache>
            </c:strRef>
          </c:cat>
          <c:val>
            <c:numRef>
              <c:f>Pivot_Mes!$B$4:$B$10</c:f>
              <c:numCache>
                <c:formatCode>General</c:formatCode>
                <c:ptCount val="6"/>
                <c:pt idx="0">
                  <c:v>23116.639999999996</c:v>
                </c:pt>
                <c:pt idx="1">
                  <c:v>25202.31</c:v>
                </c:pt>
                <c:pt idx="2">
                  <c:v>12969.660000000002</c:v>
                </c:pt>
                <c:pt idx="3">
                  <c:v>19174.180000000004</c:v>
                </c:pt>
                <c:pt idx="4">
                  <c:v>31053.650000000005</c:v>
                </c:pt>
                <c:pt idx="5">
                  <c:v>21171.16</c:v>
                </c:pt>
              </c:numCache>
            </c:numRef>
          </c:val>
          <c:smooth val="0"/>
          <c:extLst>
            <c:ext xmlns:c16="http://schemas.microsoft.com/office/drawing/2014/chart" uri="{C3380CC4-5D6E-409C-BE32-E72D297353CC}">
              <c16:uniqueId val="{00000000-4671-4929-AD3E-386CEC72C291}"/>
            </c:ext>
          </c:extLst>
        </c:ser>
        <c:dLbls>
          <c:showLegendKey val="0"/>
          <c:showVal val="0"/>
          <c:showCatName val="0"/>
          <c:showSerName val="0"/>
          <c:showPercent val="0"/>
          <c:showBubbleSize val="0"/>
        </c:dLbls>
        <c:smooth val="0"/>
        <c:axId val="1024613871"/>
        <c:axId val="1024613391"/>
      </c:lineChart>
      <c:catAx>
        <c:axId val="102461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13391"/>
        <c:crosses val="autoZero"/>
        <c:auto val="1"/>
        <c:lblAlgn val="ctr"/>
        <c:lblOffset val="100"/>
        <c:noMultiLvlLbl val="0"/>
      </c:catAx>
      <c:valAx>
        <c:axId val="10246133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138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[data_sintetica_macros_2.0_output.xlsx]Pivot_Ciudad!ptCiudad</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ciudad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Pivot_Ciudad!$B$3</c:f>
              <c:strCache>
                <c:ptCount val="1"/>
                <c:pt idx="0">
                  <c:v>Total</c:v>
                </c:pt>
              </c:strCache>
            </c:strRef>
          </c:tx>
          <c:spPr>
            <a:solidFill>
              <a:schemeClr val="accent1"/>
            </a:solidFill>
            <a:ln>
              <a:noFill/>
            </a:ln>
            <a:effectLst/>
          </c:spPr>
          <c:invertIfNegative val="0"/>
          <c:cat>
            <c:strRef>
              <c:f>Pivot_Ciudad!$A$4:$A$43</c:f>
              <c:strCache>
                <c:ptCount val="39"/>
                <c:pt idx="0">
                  <c:v>Arequipa</c:v>
                </c:pt>
                <c:pt idx="1">
                  <c:v>Asunción</c:v>
                </c:pt>
                <c:pt idx="2">
                  <c:v>Barranquilla</c:v>
                </c:pt>
                <c:pt idx="3">
                  <c:v>Belo Horizonte</c:v>
                </c:pt>
                <c:pt idx="4">
                  <c:v>Bogotá</c:v>
                </c:pt>
                <c:pt idx="5">
                  <c:v>Buenos Aires</c:v>
                </c:pt>
                <c:pt idx="6">
                  <c:v>Cali</c:v>
                </c:pt>
                <c:pt idx="7">
                  <c:v>Caracas</c:v>
                </c:pt>
                <c:pt idx="8">
                  <c:v>Cartagena</c:v>
                </c:pt>
                <c:pt idx="9">
                  <c:v>Ciudad de Guatemala</c:v>
                </c:pt>
                <c:pt idx="10">
                  <c:v>Ciudad de México</c:v>
                </c:pt>
                <c:pt idx="11">
                  <c:v>Ciudad de Panamá</c:v>
                </c:pt>
                <c:pt idx="12">
                  <c:v>Concepción</c:v>
                </c:pt>
                <c:pt idx="13">
                  <c:v>Córdoba</c:v>
                </c:pt>
                <c:pt idx="14">
                  <c:v>Cuenca</c:v>
                </c:pt>
                <c:pt idx="15">
                  <c:v>Cusco</c:v>
                </c:pt>
                <c:pt idx="16">
                  <c:v>Guadalajara</c:v>
                </c:pt>
                <c:pt idx="17">
                  <c:v>Guayaquil</c:v>
                </c:pt>
                <c:pt idx="18">
                  <c:v>La Paz</c:v>
                </c:pt>
                <c:pt idx="19">
                  <c:v>Lima</c:v>
                </c:pt>
                <c:pt idx="20">
                  <c:v>Managua</c:v>
                </c:pt>
                <c:pt idx="21">
                  <c:v>Maracaibo</c:v>
                </c:pt>
                <c:pt idx="22">
                  <c:v>Medellín</c:v>
                </c:pt>
                <c:pt idx="23">
                  <c:v>Mendoza</c:v>
                </c:pt>
                <c:pt idx="24">
                  <c:v>Monterrey</c:v>
                </c:pt>
                <c:pt idx="25">
                  <c:v>Montevideo</c:v>
                </c:pt>
                <c:pt idx="26">
                  <c:v>Puebla</c:v>
                </c:pt>
                <c:pt idx="27">
                  <c:v>Quito</c:v>
                </c:pt>
                <c:pt idx="28">
                  <c:v>Rio de Janeiro</c:v>
                </c:pt>
                <c:pt idx="29">
                  <c:v>Rosario</c:v>
                </c:pt>
                <c:pt idx="30">
                  <c:v>San José</c:v>
                </c:pt>
                <c:pt idx="31">
                  <c:v>San Juan</c:v>
                </c:pt>
                <c:pt idx="32">
                  <c:v>San Salvador</c:v>
                </c:pt>
                <c:pt idx="33">
                  <c:v>Santa Cruz</c:v>
                </c:pt>
                <c:pt idx="34">
                  <c:v>Santiago</c:v>
                </c:pt>
                <c:pt idx="35">
                  <c:v>Santo Domingo</c:v>
                </c:pt>
                <c:pt idx="36">
                  <c:v>São Paulo</c:v>
                </c:pt>
                <c:pt idx="37">
                  <c:v>Tegucigalpa</c:v>
                </c:pt>
                <c:pt idx="38">
                  <c:v>Valparaíso</c:v>
                </c:pt>
              </c:strCache>
            </c:strRef>
          </c:cat>
          <c:val>
            <c:numRef>
              <c:f>Pivot_Ciudad!$B$4:$B$43</c:f>
              <c:numCache>
                <c:formatCode>General</c:formatCode>
                <c:ptCount val="39"/>
                <c:pt idx="0">
                  <c:v>2419.3200000000002</c:v>
                </c:pt>
                <c:pt idx="1">
                  <c:v>1023.8</c:v>
                </c:pt>
                <c:pt idx="2">
                  <c:v>2321.8599999999997</c:v>
                </c:pt>
                <c:pt idx="3">
                  <c:v>7160.63</c:v>
                </c:pt>
                <c:pt idx="4">
                  <c:v>2862.71</c:v>
                </c:pt>
                <c:pt idx="5">
                  <c:v>4485.3099999999995</c:v>
                </c:pt>
                <c:pt idx="6">
                  <c:v>3480.15</c:v>
                </c:pt>
                <c:pt idx="7">
                  <c:v>2422.96</c:v>
                </c:pt>
                <c:pt idx="8">
                  <c:v>2077.7999999999997</c:v>
                </c:pt>
                <c:pt idx="9">
                  <c:v>2155.4700000000003</c:v>
                </c:pt>
                <c:pt idx="10">
                  <c:v>1144.5900000000001</c:v>
                </c:pt>
                <c:pt idx="11">
                  <c:v>3002.1</c:v>
                </c:pt>
                <c:pt idx="12">
                  <c:v>4565.0199999999995</c:v>
                </c:pt>
                <c:pt idx="13">
                  <c:v>7326.2800000000007</c:v>
                </c:pt>
                <c:pt idx="14">
                  <c:v>5423.3</c:v>
                </c:pt>
                <c:pt idx="15">
                  <c:v>1682.3300000000002</c:v>
                </c:pt>
                <c:pt idx="16">
                  <c:v>285.83999999999997</c:v>
                </c:pt>
                <c:pt idx="17">
                  <c:v>2814.6</c:v>
                </c:pt>
                <c:pt idx="18">
                  <c:v>858.55</c:v>
                </c:pt>
                <c:pt idx="19">
                  <c:v>901.26</c:v>
                </c:pt>
                <c:pt idx="20">
                  <c:v>4028.78</c:v>
                </c:pt>
                <c:pt idx="21">
                  <c:v>685.16000000000008</c:v>
                </c:pt>
                <c:pt idx="22">
                  <c:v>502.52</c:v>
                </c:pt>
                <c:pt idx="23">
                  <c:v>6896.42</c:v>
                </c:pt>
                <c:pt idx="24">
                  <c:v>5817.48</c:v>
                </c:pt>
                <c:pt idx="25">
                  <c:v>1697.33</c:v>
                </c:pt>
                <c:pt idx="26">
                  <c:v>5625.9</c:v>
                </c:pt>
                <c:pt idx="27">
                  <c:v>1809.1399999999999</c:v>
                </c:pt>
                <c:pt idx="28">
                  <c:v>2693.22</c:v>
                </c:pt>
                <c:pt idx="29">
                  <c:v>9087.02</c:v>
                </c:pt>
                <c:pt idx="30">
                  <c:v>7938.86</c:v>
                </c:pt>
                <c:pt idx="31">
                  <c:v>7365.83</c:v>
                </c:pt>
                <c:pt idx="32">
                  <c:v>1800.02</c:v>
                </c:pt>
                <c:pt idx="33">
                  <c:v>3172.02</c:v>
                </c:pt>
                <c:pt idx="34">
                  <c:v>67.83</c:v>
                </c:pt>
                <c:pt idx="35">
                  <c:v>5290.68</c:v>
                </c:pt>
                <c:pt idx="36">
                  <c:v>5462.47</c:v>
                </c:pt>
                <c:pt idx="37">
                  <c:v>1066.8499999999999</c:v>
                </c:pt>
                <c:pt idx="38">
                  <c:v>3266.19</c:v>
                </c:pt>
              </c:numCache>
            </c:numRef>
          </c:val>
          <c:extLst>
            <c:ext xmlns:c16="http://schemas.microsoft.com/office/drawing/2014/chart" uri="{C3380CC4-5D6E-409C-BE32-E72D297353CC}">
              <c16:uniqueId val="{00000000-EDB2-4C8A-956E-067DF8C1C44B}"/>
            </c:ext>
          </c:extLst>
        </c:ser>
        <c:dLbls>
          <c:showLegendKey val="0"/>
          <c:showVal val="0"/>
          <c:showCatName val="0"/>
          <c:showSerName val="0"/>
          <c:showPercent val="0"/>
          <c:showBubbleSize val="0"/>
        </c:dLbls>
        <c:gapWidth val="182"/>
        <c:axId val="1024630191"/>
        <c:axId val="1024630671"/>
      </c:barChart>
      <c:catAx>
        <c:axId val="10246301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0671"/>
        <c:crosses val="autoZero"/>
        <c:auto val="1"/>
        <c:lblAlgn val="ctr"/>
        <c:lblOffset val="100"/>
        <c:noMultiLvlLbl val="0"/>
      </c:catAx>
      <c:valAx>
        <c:axId val="1024630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01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[data_sintetica_macros_2.0_output.xlsx]Pivot_Vendedor!ptVendedor</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vendedor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Pivot_Vendedor!$B$3</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Pivot_Vendedor!$A$4:$A$12</c:f>
              <c:strCache>
                <c:ptCount val="8"/>
                <c:pt idx="0">
                  <c:v>Antonio</c:v>
                </c:pt>
                <c:pt idx="1">
                  <c:v>Carla</c:v>
                </c:pt>
                <c:pt idx="2">
                  <c:v>Diego</c:v>
                </c:pt>
                <c:pt idx="3">
                  <c:v>Eduardo</c:v>
                </c:pt>
                <c:pt idx="4">
                  <c:v>Juan</c:v>
                </c:pt>
                <c:pt idx="5">
                  <c:v>Laura</c:v>
                </c:pt>
                <c:pt idx="6">
                  <c:v>Miguel</c:v>
                </c:pt>
                <c:pt idx="7">
                  <c:v>Sonia</c:v>
                </c:pt>
              </c:strCache>
            </c:strRef>
          </c:cat>
          <c:val>
            <c:numRef>
              <c:f>Pivot_Vendedor!$B$4:$B$12</c:f>
              <c:numCache>
                <c:formatCode>General</c:formatCode>
                <c:ptCount val="8"/>
                <c:pt idx="0">
                  <c:v>12724.29</c:v>
                </c:pt>
                <c:pt idx="1">
                  <c:v>16357.889999999996</c:v>
                </c:pt>
                <c:pt idx="2">
                  <c:v>19895.61</c:v>
                </c:pt>
                <c:pt idx="3">
                  <c:v>10862.180000000002</c:v>
                </c:pt>
                <c:pt idx="4">
                  <c:v>29320.639999999999</c:v>
                </c:pt>
                <c:pt idx="5">
                  <c:v>10745.85</c:v>
                </c:pt>
                <c:pt idx="6">
                  <c:v>19236.210000000003</c:v>
                </c:pt>
                <c:pt idx="7">
                  <c:v>13544.93</c:v>
                </c:pt>
              </c:numCache>
            </c:numRef>
          </c:val>
          <c:extLst>
            <c:ext xmlns:c16="http://schemas.microsoft.com/office/drawing/2014/chart" uri="{C3380CC4-5D6E-409C-BE32-E72D297353CC}">
              <c16:uniqueId val="{00000000-D80B-4A3B-8817-DB0248E15BC2}"/>
            </c:ext>
          </c:extLst>
        </c:ser>
        <c:dLbls>
          <c:dLblPos val="outEnd"/>
          <c:showLegendKey val="0"/>
          <c:showVal val="1"/>
          <c:showCatName val="0"/>
          <c:showSerName val="0"/>
          <c:showPercent val="0"/>
          <c:showBubbleSize val="0"/>
        </c:dLbls>
        <c:gapWidth val="219"/>
        <c:overlap val="-27"/>
        <c:axId val="1024616271"/>
        <c:axId val="1024633071"/>
      </c:barChart>
      <c:catAx>
        <c:axId val="102461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3071"/>
        <c:crosses val="autoZero"/>
        <c:auto val="1"/>
        <c:lblAlgn val="ctr"/>
        <c:lblOffset val="100"/>
        <c:noMultiLvlLbl val="0"/>
      </c:catAx>
      <c:valAx>
        <c:axId val="1024633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162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[data_sintetica_macros_2.0_output.xlsx]Pivot_Canal!ptCanal</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canal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Pivot_Canal!$B$3</c:f>
              <c:strCache>
                <c:ptCount val="1"/>
                <c:pt idx="0">
                  <c:v>Total</c:v>
                </c:pt>
              </c:strCache>
            </c:strRef>
          </c:tx>
          <c:spPr>
            <a:solidFill>
              <a:schemeClr val="accent1"/>
            </a:solidFill>
            <a:ln>
              <a:noFill/>
            </a:ln>
            <a:effectLst/>
          </c:spPr>
          <c:invertIfNegative val="0"/>
          <c:cat>
            <c:strRef>
              <c:f>Pivot_Canal!$A$4:$A$7</c:f>
              <c:strCache>
                <c:ptCount val="3"/>
                <c:pt idx="0">
                  <c:v>Distribuidor</c:v>
                </c:pt>
                <c:pt idx="1">
                  <c:v>Online</c:v>
                </c:pt>
                <c:pt idx="2">
                  <c:v>Tienda</c:v>
                </c:pt>
              </c:strCache>
            </c:strRef>
          </c:cat>
          <c:val>
            <c:numRef>
              <c:f>Pivot_Canal!$B$4:$B$7</c:f>
              <c:numCache>
                <c:formatCode>General</c:formatCode>
                <c:ptCount val="3"/>
                <c:pt idx="0">
                  <c:v>33288.68</c:v>
                </c:pt>
                <c:pt idx="1">
                  <c:v>37299.230000000003</c:v>
                </c:pt>
                <c:pt idx="2">
                  <c:v>62099.689999999995</c:v>
                </c:pt>
              </c:numCache>
            </c:numRef>
          </c:val>
          <c:extLst>
            <c:ext xmlns:c16="http://schemas.microsoft.com/office/drawing/2014/chart" uri="{C3380CC4-5D6E-409C-BE32-E72D297353CC}">
              <c16:uniqueId val="{00000000-7CF8-4881-A358-E5E974EF03E6}"/>
            </c:ext>
          </c:extLst>
        </c:ser>
        <c:dLbls>
          <c:showLegendKey val="0"/>
          <c:showVal val="0"/>
          <c:showCatName val="0"/>
          <c:showSerName val="0"/>
          <c:showPercent val="0"/>
          <c:showBubbleSize val="0"/>
        </c:dLbls>
        <c:gapWidth val="219"/>
        <c:overlap val="-27"/>
        <c:axId val="1024634511"/>
        <c:axId val="1024640751"/>
      </c:barChart>
      <c:catAx>
        <c:axId val="1024634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40751"/>
        <c:crosses val="autoZero"/>
        <c:auto val="1"/>
        <c:lblAlgn val="ctr"/>
        <c:lblOffset val="100"/>
        <c:noMultiLvlLbl val="0"/>
      </c:catAx>
      <c:valAx>
        <c:axId val="10246407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45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[data_sintetica_macros_2.0_output.xlsx]Pivot_Categoria!ptCategoria</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categoría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Pivot_Categoria!$B$3</c:f>
              <c:strCache>
                <c:ptCount val="1"/>
                <c:pt idx="0">
                  <c:v>Total</c:v>
                </c:pt>
              </c:strCache>
            </c:strRef>
          </c:tx>
          <c:spPr>
            <a:solidFill>
              <a:schemeClr val="accent1"/>
            </a:solidFill>
            <a:ln>
              <a:noFill/>
            </a:ln>
            <a:effectLst/>
          </c:spPr>
          <c:invertIfNegative val="0"/>
          <c:cat>
            <c:strRef>
              <c:f>Pivot_Categoria!$A$4:$A$9</c:f>
              <c:strCache>
                <c:ptCount val="5"/>
                <c:pt idx="0">
                  <c:v>Accesorios</c:v>
                </c:pt>
                <c:pt idx="1">
                  <c:v>Mobiliario</c:v>
                </c:pt>
                <c:pt idx="2">
                  <c:v>Oficina</c:v>
                </c:pt>
                <c:pt idx="3">
                  <c:v>Redes</c:v>
                </c:pt>
                <c:pt idx="4">
                  <c:v>Tecnología</c:v>
                </c:pt>
              </c:strCache>
            </c:strRef>
          </c:cat>
          <c:val>
            <c:numRef>
              <c:f>Pivot_Categoria!$B$4:$B$9</c:f>
              <c:numCache>
                <c:formatCode>General</c:formatCode>
                <c:ptCount val="5"/>
                <c:pt idx="0">
                  <c:v>9814.5400000000009</c:v>
                </c:pt>
                <c:pt idx="1">
                  <c:v>14678.07</c:v>
                </c:pt>
                <c:pt idx="2">
                  <c:v>7013.4500000000007</c:v>
                </c:pt>
                <c:pt idx="3">
                  <c:v>8313.39</c:v>
                </c:pt>
                <c:pt idx="4">
                  <c:v>92868.15</c:v>
                </c:pt>
              </c:numCache>
            </c:numRef>
          </c:val>
          <c:extLst>
            <c:ext xmlns:c16="http://schemas.microsoft.com/office/drawing/2014/chart" uri="{C3380CC4-5D6E-409C-BE32-E72D297353CC}">
              <c16:uniqueId val="{00000000-9CB7-4AAB-BE7E-5DE52825E95B}"/>
            </c:ext>
          </c:extLst>
        </c:ser>
        <c:dLbls>
          <c:showLegendKey val="0"/>
          <c:showVal val="0"/>
          <c:showCatName val="0"/>
          <c:showSerName val="0"/>
          <c:showPercent val="0"/>
          <c:showBubbleSize val="0"/>
        </c:dLbls>
        <c:gapWidth val="182"/>
        <c:axId val="1024635951"/>
        <c:axId val="1024636431"/>
      </c:barChart>
      <c:catAx>
        <c:axId val="1024635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6431"/>
        <c:crosses val="autoZero"/>
        <c:auto val="1"/>
        <c:lblAlgn val="ctr"/>
        <c:lblOffset val="100"/>
        <c:noMultiLvlLbl val="0"/>
      </c:catAx>
      <c:valAx>
        <c:axId val="10246364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crossAx val="1024635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[data_sintetica_macros_2.0_output.xlsx]Pivot_Estado!ptEstado</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Ventas por estado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doughnutChart>
        <c:varyColors val="1"/>
        <c:ser>
          <c:idx val="0"/>
          <c:order val="0"/>
          <c:tx>
            <c:strRef>
              <c:f>Pivot_Estado!$B$3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A1F-475B-94A1-C0717AB1DC7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A1F-475B-94A1-C0717AB1DC7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A1F-475B-94A1-C0717AB1DC71}"/>
              </c:ext>
            </c:extLst>
          </c:dPt>
          <c:cat>
            <c:strRef>
              <c:f>Pivot_Estado!$A$4:$A$7</c:f>
              <c:strCache>
                <c:ptCount val="3"/>
                <c:pt idx="0">
                  <c:v>Anulado</c:v>
                </c:pt>
                <c:pt idx="1">
                  <c:v>Pagado</c:v>
                </c:pt>
                <c:pt idx="2">
                  <c:v>Pendiente</c:v>
                </c:pt>
              </c:strCache>
            </c:strRef>
          </c:cat>
          <c:val>
            <c:numRef>
              <c:f>Pivot_Estado!$B$4:$B$7</c:f>
              <c:numCache>
                <c:formatCode>General</c:formatCode>
                <c:ptCount val="3"/>
                <c:pt idx="0">
                  <c:v>8755.4700000000012</c:v>
                </c:pt>
                <c:pt idx="1">
                  <c:v>106277.63999999997</c:v>
                </c:pt>
                <c:pt idx="2">
                  <c:v>17654.490000000002</c:v>
                </c:pt>
              </c:numCache>
            </c:numRef>
          </c:val>
          <c:extLst>
            <c:ext xmlns:c16="http://schemas.microsoft.com/office/drawing/2014/chart" uri="{C3380CC4-5D6E-409C-BE32-E72D297353CC}">
              <c16:uniqueId val="{00000000-71B2-4BEF-AAE4-BBCE2A97926B}"/>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11</xdr:col>
      <xdr:colOff>234950</xdr:colOff>
      <xdr:row>2</xdr:row>
      <xdr:rowOff>63500</xdr:rowOff>
    </xdr:from>
    <xdr:to>
      <xdr:col>13</xdr:col>
      <xdr:colOff>539750</xdr:colOff>
      <xdr:row>11</xdr:row>
      <xdr:rowOff>120650</xdr:rowOff>
    </xdr:to>
    <mc:AlternateContent xmlns:mc="http://schemas.openxmlformats.org/markup-compatibility/2006" xmlns:sle15="http://schemas.microsoft.com/office/drawing/2012/slicer">
      <mc:Choice Requires="sle15">
        <xdr:graphicFrame macro="">
          <xdr:nvGraphicFramePr>
            <xdr:cNvPr id="2" name="Mes">
              <a:extLst>
                <a:ext uri="{FF2B5EF4-FFF2-40B4-BE49-F238E27FC236}">
                  <a16:creationId xmlns:a16="http://schemas.microsoft.com/office/drawing/2014/main" id="{E7EB56BC-19EB-EAB0-D82F-29F145DB7886}"/>
                </a:ext>
              </a:extLst>
            </xdr:cNvPr>
            <xdr:cNvGraphicFramePr/>
          </xdr:nvGraphicFramePr>
          <xdr:xfrm>
            <a:off x="0" y="0"/>
            <a:ext cx="0" cy="0"/>
          </xdr:xfrm>
          <a:graphic>
            <a:graphicData uri="http://schemas.microsoft.com/office/drawing/2010/slicer">
              <sle:slicer xmlns:sle="http://schemas.microsoft.com/office/drawing/2010/slicer" name="Mes"/>
            </a:graphicData>
          </a:graphic>
        </xdr:graphicFrame>
      </mc:Choice>
      <mc:Fallback xmlns="">
        <xdr:sp macro="" textlink="">
          <xdr:nvSpPr>
            <xdr:cNvPr id="0" name=""/>
            <xdr:cNvSpPr>
              <a:spLocks noTextEdit="1"/>
            </xdr:cNvSpPr>
          </xdr:nvSpPr>
          <xdr:spPr>
            <a:xfrm>
              <a:off x="7874000" y="444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0</xdr:colOff>
      <xdr:row>11</xdr:row>
      <xdr:rowOff>0</xdr:rowOff>
    </xdr:from>
    <xdr:to>
      <xdr:col>8</xdr:col>
      <xdr:colOff>0</xdr:colOff>
      <xdr:row>25</xdr:row>
      <xdr:rowOff>0</xdr:rowOff>
    </xdr:to>
    <xdr:graphicFrame macro="">
      <xdr:nvGraphicFramePr>
        <xdr:cNvPr id="3" name="Chart 2">
          <a:extLst>
            <a:ext uri="{FF2B5EF4-FFF2-40B4-BE49-F238E27FC236}">
              <a16:creationId xmlns:a16="http://schemas.microsoft.com/office/drawing/2014/main" id="{1B4C5841-87BF-2A27-ED06-C752BF2EF5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13</xdr:col>
      <xdr:colOff>603250</xdr:colOff>
      <xdr:row>2</xdr:row>
      <xdr:rowOff>63500</xdr:rowOff>
    </xdr:from>
    <xdr:to>
      <xdr:col>16</xdr:col>
      <xdr:colOff>298450</xdr:colOff>
      <xdr:row>11</xdr:row>
      <xdr:rowOff>120650</xdr:rowOff>
    </xdr:to>
    <mc:AlternateContent xmlns:mc="http://schemas.openxmlformats.org/markup-compatibility/2006" xmlns:sle15="http://schemas.microsoft.com/office/drawing/2012/slicer">
      <mc:Choice Requires="sle15">
        <xdr:graphicFrame macro="">
          <xdr:nvGraphicFramePr>
            <xdr:cNvPr id="4" name="Ciudad">
              <a:extLst>
                <a:ext uri="{FF2B5EF4-FFF2-40B4-BE49-F238E27FC236}">
                  <a16:creationId xmlns:a16="http://schemas.microsoft.com/office/drawing/2014/main" id="{8BE22081-5F25-6EB2-1CA3-1D4A56A67AD5}"/>
                </a:ext>
              </a:extLst>
            </xdr:cNvPr>
            <xdr:cNvGraphicFramePr/>
          </xdr:nvGraphicFramePr>
          <xdr:xfrm>
            <a:off x="0" y="0"/>
            <a:ext cx="0" cy="0"/>
          </xdr:xfrm>
          <a:graphic>
            <a:graphicData uri="http://schemas.microsoft.com/office/drawing/2010/slicer">
              <sle:slicer xmlns:sle="http://schemas.microsoft.com/office/drawing/2010/slicer" name="Ciudad"/>
            </a:graphicData>
          </a:graphic>
        </xdr:graphicFrame>
      </mc:Choice>
      <mc:Fallback xmlns="">
        <xdr:sp macro="" textlink="">
          <xdr:nvSpPr>
            <xdr:cNvPr id="0" name=""/>
            <xdr:cNvSpPr>
              <a:spLocks noTextEdit="1"/>
            </xdr:cNvSpPr>
          </xdr:nvSpPr>
          <xdr:spPr>
            <a:xfrm>
              <a:off x="9461500" y="444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16</xdr:col>
      <xdr:colOff>361950</xdr:colOff>
      <xdr:row>2</xdr:row>
      <xdr:rowOff>63500</xdr:rowOff>
    </xdr:from>
    <xdr:to>
      <xdr:col>19</xdr:col>
      <xdr:colOff>57150</xdr:colOff>
      <xdr:row>11</xdr:row>
      <xdr:rowOff>120650</xdr:rowOff>
    </xdr:to>
    <mc:AlternateContent xmlns:mc="http://schemas.openxmlformats.org/markup-compatibility/2006" xmlns:sle15="http://schemas.microsoft.com/office/drawing/2012/slicer">
      <mc:Choice Requires="sle15">
        <xdr:graphicFrame macro="">
          <xdr:nvGraphicFramePr>
            <xdr:cNvPr id="5" name="Vendedor">
              <a:extLst>
                <a:ext uri="{FF2B5EF4-FFF2-40B4-BE49-F238E27FC236}">
                  <a16:creationId xmlns:a16="http://schemas.microsoft.com/office/drawing/2014/main" id="{E2C94E56-2907-F28C-6664-CDD21A5BE745}"/>
                </a:ext>
              </a:extLst>
            </xdr:cNvPr>
            <xdr:cNvGraphicFramePr/>
          </xdr:nvGraphicFramePr>
          <xdr:xfrm>
            <a:off x="0" y="0"/>
            <a:ext cx="0" cy="0"/>
          </xdr:xfrm>
          <a:graphic>
            <a:graphicData uri="http://schemas.microsoft.com/office/drawing/2010/slicer">
              <sle:slicer xmlns:sle="http://schemas.microsoft.com/office/drawing/2010/slicer" name="Vendedor"/>
            </a:graphicData>
          </a:graphic>
        </xdr:graphicFrame>
      </mc:Choice>
      <mc:Fallback xmlns="">
        <xdr:sp macro="" textlink="">
          <xdr:nvSpPr>
            <xdr:cNvPr id="0" name=""/>
            <xdr:cNvSpPr>
              <a:spLocks noTextEdit="1"/>
            </xdr:cNvSpPr>
          </xdr:nvSpPr>
          <xdr:spPr>
            <a:xfrm>
              <a:off x="11049000" y="444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11</xdr:col>
      <xdr:colOff>234950</xdr:colOff>
      <xdr:row>12</xdr:row>
      <xdr:rowOff>63500</xdr:rowOff>
    </xdr:from>
    <xdr:to>
      <xdr:col>13</xdr:col>
      <xdr:colOff>539750</xdr:colOff>
      <xdr:row>22</xdr:row>
      <xdr:rowOff>0</xdr:rowOff>
    </xdr:to>
    <mc:AlternateContent xmlns:mc="http://schemas.openxmlformats.org/markup-compatibility/2006" xmlns:sle15="http://schemas.microsoft.com/office/drawing/2012/slicer">
      <mc:Choice Requires="sle15">
        <xdr:graphicFrame macro="">
          <xdr:nvGraphicFramePr>
            <xdr:cNvPr id="6" name="Categoría">
              <a:extLst>
                <a:ext uri="{FF2B5EF4-FFF2-40B4-BE49-F238E27FC236}">
                  <a16:creationId xmlns:a16="http://schemas.microsoft.com/office/drawing/2014/main" id="{F8F440B7-402D-19B5-5A1B-681F59930AA9}"/>
                </a:ext>
              </a:extLst>
            </xdr:cNvPr>
            <xdr:cNvGraphicFramePr/>
          </xdr:nvGraphicFramePr>
          <xdr:xfrm>
            <a:off x="0" y="0"/>
            <a:ext cx="0" cy="0"/>
          </xdr:xfrm>
          <a:graphic>
            <a:graphicData uri="http://schemas.microsoft.com/office/drawing/2010/slicer">
              <sle:slicer xmlns:sle="http://schemas.microsoft.com/office/drawing/2010/slicer" name="Categoría"/>
            </a:graphicData>
          </a:graphic>
        </xdr:graphicFrame>
      </mc:Choice>
      <mc:Fallback xmlns="">
        <xdr:sp macro="" textlink="">
          <xdr:nvSpPr>
            <xdr:cNvPr id="0" name=""/>
            <xdr:cNvSpPr>
              <a:spLocks noTextEdit="1"/>
            </xdr:cNvSpPr>
          </xdr:nvSpPr>
          <xdr:spPr>
            <a:xfrm>
              <a:off x="7874000" y="2349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13</xdr:col>
      <xdr:colOff>603250</xdr:colOff>
      <xdr:row>12</xdr:row>
      <xdr:rowOff>63500</xdr:rowOff>
    </xdr:from>
    <xdr:to>
      <xdr:col>16</xdr:col>
      <xdr:colOff>298450</xdr:colOff>
      <xdr:row>22</xdr:row>
      <xdr:rowOff>0</xdr:rowOff>
    </xdr:to>
    <mc:AlternateContent xmlns:mc="http://schemas.openxmlformats.org/markup-compatibility/2006" xmlns:sle15="http://schemas.microsoft.com/office/drawing/2012/slicer">
      <mc:Choice Requires="sle15">
        <xdr:graphicFrame macro="">
          <xdr:nvGraphicFramePr>
            <xdr:cNvPr id="7" name="Canal">
              <a:extLst>
                <a:ext uri="{FF2B5EF4-FFF2-40B4-BE49-F238E27FC236}">
                  <a16:creationId xmlns:a16="http://schemas.microsoft.com/office/drawing/2014/main" id="{6AB32331-B30D-F970-F71E-8ABFE570D12F}"/>
                </a:ext>
              </a:extLst>
            </xdr:cNvPr>
            <xdr:cNvGraphicFramePr/>
          </xdr:nvGraphicFramePr>
          <xdr:xfrm>
            <a:off x="0" y="0"/>
            <a:ext cx="0" cy="0"/>
          </xdr:xfrm>
          <a:graphic>
            <a:graphicData uri="http://schemas.microsoft.com/office/drawing/2010/slicer">
              <sle:slicer xmlns:sle="http://schemas.microsoft.com/office/drawing/2010/slicer" name="Canal"/>
            </a:graphicData>
          </a:graphic>
        </xdr:graphicFrame>
      </mc:Choice>
      <mc:Fallback xmlns="">
        <xdr:sp macro="" textlink="">
          <xdr:nvSpPr>
            <xdr:cNvPr id="0" name=""/>
            <xdr:cNvSpPr>
              <a:spLocks noTextEdit="1"/>
            </xdr:cNvSpPr>
          </xdr:nvSpPr>
          <xdr:spPr>
            <a:xfrm>
              <a:off x="9461500" y="2349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16</xdr:col>
      <xdr:colOff>361950</xdr:colOff>
      <xdr:row>12</xdr:row>
      <xdr:rowOff>63500</xdr:rowOff>
    </xdr:from>
    <xdr:to>
      <xdr:col>19</xdr:col>
      <xdr:colOff>57150</xdr:colOff>
      <xdr:row>22</xdr:row>
      <xdr:rowOff>0</xdr:rowOff>
    </xdr:to>
    <mc:AlternateContent xmlns:mc="http://schemas.openxmlformats.org/markup-compatibility/2006" xmlns:sle15="http://schemas.microsoft.com/office/drawing/2012/slicer">
      <mc:Choice Requires="sle15">
        <xdr:graphicFrame macro="">
          <xdr:nvGraphicFramePr>
            <xdr:cNvPr id="8" name="Estado">
              <a:extLst>
                <a:ext uri="{FF2B5EF4-FFF2-40B4-BE49-F238E27FC236}">
                  <a16:creationId xmlns:a16="http://schemas.microsoft.com/office/drawing/2014/main" id="{39D343E1-1DA1-91E1-4EF5-F75F6230BF5D}"/>
                </a:ext>
              </a:extLst>
            </xdr:cNvPr>
            <xdr:cNvGraphicFramePr/>
          </xdr:nvGraphicFramePr>
          <xdr:xfrm>
            <a:off x="0" y="0"/>
            <a:ext cx="0" cy="0"/>
          </xdr:xfrm>
          <a:graphic>
            <a:graphicData uri="http://schemas.microsoft.com/office/drawing/2010/slicer">
              <sle:slicer xmlns:sle="http://schemas.microsoft.com/office/drawing/2010/slicer" name="Estado"/>
            </a:graphicData>
          </a:graphic>
        </xdr:graphicFrame>
      </mc:Choice>
      <mc:Fallback xmlns="">
        <xdr:sp macro="" textlink="">
          <xdr:nvSpPr>
            <xdr:cNvPr id="0" name=""/>
            <xdr:cNvSpPr>
              <a:spLocks noTextEdit="1"/>
            </xdr:cNvSpPr>
          </xdr:nvSpPr>
          <xdr:spPr>
            <a:xfrm>
              <a:off x="11049000" y="2349500"/>
              <a:ext cx="1524000" cy="1778000"/>
            </a:xfrm>
            <a:prstGeom prst="rect">
              <a:avLst/>
            </a:prstGeom>
            <a:solidFill>
              <a:prstClr val="white"/>
            </a:solidFill>
            <a:ln w="1">
              <a:solidFill>
                <a:prstClr val="green"/>
              </a:solidFill>
            </a:ln>
          </xdr:spPr>
          <xdr:txBody>
            <a:bodyPr vertOverflow="clip" horzOverflow="clip"/>
            <a:lstStyle/>
            <a:p>
              <a:r>
                <a:rPr lang="es-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8</xdr:col>
      <xdr:colOff>0</xdr:colOff>
      <xdr:row>11</xdr:row>
      <xdr:rowOff>0</xdr:rowOff>
    </xdr:from>
    <xdr:to>
      <xdr:col>16</xdr:col>
      <xdr:colOff>0</xdr:colOff>
      <xdr:row>25</xdr:row>
      <xdr:rowOff>0</xdr:rowOff>
    </xdr:to>
    <xdr:graphicFrame macro="">
      <xdr:nvGraphicFramePr>
        <xdr:cNvPr id="9" name="Chart 8">
          <a:extLst>
            <a:ext uri="{FF2B5EF4-FFF2-40B4-BE49-F238E27FC236}">
              <a16:creationId xmlns:a16="http://schemas.microsoft.com/office/drawing/2014/main" id="{CAE81948-ED85-E981-1B33-7517B616E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11</xdr:row>
      <xdr:rowOff>0</xdr:rowOff>
    </xdr:from>
    <xdr:to>
      <xdr:col>24</xdr:col>
      <xdr:colOff>0</xdr:colOff>
      <xdr:row>25</xdr:row>
      <xdr:rowOff>0</xdr:rowOff>
    </xdr:to>
    <xdr:graphicFrame macro="">
      <xdr:nvGraphicFramePr>
        <xdr:cNvPr id="10" name="Chart 9">
          <a:extLst>
            <a:ext uri="{FF2B5EF4-FFF2-40B4-BE49-F238E27FC236}">
              <a16:creationId xmlns:a16="http://schemas.microsoft.com/office/drawing/2014/main" id="{6D261747-B043-0133-2E4D-E63F0EDFD8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26</xdr:row>
      <xdr:rowOff>0</xdr:rowOff>
    </xdr:from>
    <xdr:to>
      <xdr:col>8</xdr:col>
      <xdr:colOff>0</xdr:colOff>
      <xdr:row>40</xdr:row>
      <xdr:rowOff>0</xdr:rowOff>
    </xdr:to>
    <xdr:graphicFrame macro="">
      <xdr:nvGraphicFramePr>
        <xdr:cNvPr id="11" name="Chart 10">
          <a:extLst>
            <a:ext uri="{FF2B5EF4-FFF2-40B4-BE49-F238E27FC236}">
              <a16:creationId xmlns:a16="http://schemas.microsoft.com/office/drawing/2014/main" id="{123EADFD-334C-F8DE-A2D9-BD4261DF55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26</xdr:row>
      <xdr:rowOff>0</xdr:rowOff>
    </xdr:from>
    <xdr:to>
      <xdr:col>16</xdr:col>
      <xdr:colOff>0</xdr:colOff>
      <xdr:row>40</xdr:row>
      <xdr:rowOff>0</xdr:rowOff>
    </xdr:to>
    <xdr:graphicFrame macro="">
      <xdr:nvGraphicFramePr>
        <xdr:cNvPr id="12" name="Chart 11">
          <a:extLst>
            <a:ext uri="{FF2B5EF4-FFF2-40B4-BE49-F238E27FC236}">
              <a16:creationId xmlns:a16="http://schemas.microsoft.com/office/drawing/2014/main" id="{DA432496-D3C3-C7CD-3295-1E251ED4AE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0</xdr:colOff>
      <xdr:row>26</xdr:row>
      <xdr:rowOff>0</xdr:rowOff>
    </xdr:from>
    <xdr:to>
      <xdr:col>24</xdr:col>
      <xdr:colOff>0</xdr:colOff>
      <xdr:row>40</xdr:row>
      <xdr:rowOff>0</xdr:rowOff>
    </xdr:to>
    <xdr:graphicFrame macro="">
      <xdr:nvGraphicFramePr>
        <xdr:cNvPr id="13" name="Chart 12">
          <a:extLst>
            <a:ext uri="{FF2B5EF4-FFF2-40B4-BE49-F238E27FC236}">
              <a16:creationId xmlns:a16="http://schemas.microsoft.com/office/drawing/2014/main" id="{F2EED57B-42A0-7DC5-9227-6F303243D5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Zuleta" refreshedDate="46131.612621296299" createdVersion="8" refreshedVersion="8" minRefreshableVersion="3" recordCount="137" xr:uid="{CC21D42B-3C95-45BB-8481-7E1A841C2DB1}">
  <cacheSource type="worksheet">
    <worksheetSource ref="A1:O138" sheet="Data_Consolidada"/>
  </cacheSource>
  <cacheFields count="15">
    <cacheField name="Mes" numFmtId="0">
      <sharedItems count="6">
        <s v="Enero"/>
        <s v="Febrero"/>
        <s v="Marzo"/>
        <s v="Abril"/>
        <s v="Mayo"/>
        <s v="Junio"/>
      </sharedItems>
    </cacheField>
    <cacheField name="Fecha" numFmtId="0">
      <sharedItems containsSemiMixedTypes="0" containsString="0" containsNumber="1" containsInteger="1" minValue="44927" maxValue="45105"/>
    </cacheField>
    <cacheField name="ID_Venta" numFmtId="0">
      <sharedItems/>
    </cacheField>
    <cacheField name="Vendedor" numFmtId="0">
      <sharedItems count="8">
        <s v="Laura"/>
        <s v="Juan"/>
        <s v="Eduardo"/>
        <s v="Diego"/>
        <s v="Carla"/>
        <s v="Sonia"/>
        <s v="Antonio"/>
        <s v="Miguel"/>
      </sharedItems>
    </cacheField>
    <cacheField name="Ciudad" numFmtId="0">
      <sharedItems count="39">
        <s v="Arequipa"/>
        <s v="Córdoba"/>
        <s v="Bogotá"/>
        <s v="Medellín"/>
        <s v="Asunción"/>
        <s v="Concepción"/>
        <s v="Caracas"/>
        <s v="San Juan"/>
        <s v="Montevideo"/>
        <s v="Santo Domingo"/>
        <s v="Rosario"/>
        <s v="Rio de Janeiro"/>
        <s v="Ciudad de México"/>
        <s v="Santa Cruz"/>
        <s v="Valparaíso"/>
        <s v="Barranquilla"/>
        <s v="São Paulo"/>
        <s v="Quito"/>
        <s v="Cusco"/>
        <s v="Cartagena"/>
        <s v="Cali"/>
        <s v="Monterrey"/>
        <s v="Ciudad de Panamá"/>
        <s v="Tegucigalpa"/>
        <s v="Managua"/>
        <s v="San José"/>
        <s v="Buenos Aires"/>
        <s v="Mendoza"/>
        <s v="Belo Horizonte"/>
        <s v="La Paz"/>
        <s v="Cuenca"/>
        <s v="Ciudad de Guatemala"/>
        <s v="Lima"/>
        <s v="Santiago"/>
        <s v="San Salvador"/>
        <s v="Guayaquil"/>
        <s v="Maracaibo"/>
        <s v="Puebla"/>
        <s v="Guadalajara"/>
      </sharedItems>
    </cacheField>
    <cacheField name="Producto" numFmtId="0">
      <sharedItems/>
    </cacheField>
    <cacheField name="Categoría" numFmtId="0">
      <sharedItems count="5">
        <s v="Oficina"/>
        <s v="Tecnología"/>
        <s v="Redes"/>
        <s v="Accesorios"/>
        <s v="Mobiliario"/>
      </sharedItems>
    </cacheField>
    <cacheField name="Canal" numFmtId="0">
      <sharedItems count="3">
        <s v="Tienda"/>
        <s v="Online"/>
        <s v="Distribuidor"/>
      </sharedItems>
    </cacheField>
    <cacheField name="Unidades" numFmtId="0">
      <sharedItems containsSemiMixedTypes="0" containsString="0" containsNumber="1" containsInteger="1" minValue="1" maxValue="12"/>
    </cacheField>
    <cacheField name="Precio_Unitario_USD" numFmtId="0">
      <sharedItems containsSemiMixedTypes="0" containsString="0" containsNumber="1" minValue="12.54" maxValue="1449.17"/>
    </cacheField>
    <cacheField name="Ventas_USD" numFmtId="0">
      <sharedItems containsSemiMixedTypes="0" containsString="0" containsNumber="1" minValue="30.42" maxValue="7104.2"/>
    </cacheField>
    <cacheField name="%Comisión" numFmtId="0">
      <sharedItems containsSemiMixedTypes="0" containsString="0" containsNumber="1" minValue="7.0000000000000007E-2" maxValue="0.13"/>
    </cacheField>
    <cacheField name="Comisión_USD" numFmtId="0">
      <sharedItems containsSemiMixedTypes="0" containsString="0" containsNumber="1" minValue="2.4336000000000002" maxValue="639.37800000000004"/>
    </cacheField>
    <cacheField name="Estado" numFmtId="0">
      <sharedItems count="3">
        <s v="Pagado"/>
        <s v="Pendiente"/>
        <s v="Anulado"/>
      </sharedItems>
    </cacheField>
    <cacheField name="Venta_Efectiva_Flag" numFmtId="0">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7">
  <r>
    <x v="0"/>
    <n v="44955"/>
    <s v="01-001"/>
    <x v="0"/>
    <x v="0"/>
    <s v="Impresora"/>
    <x v="0"/>
    <x v="0"/>
    <n v="2"/>
    <n v="248.76"/>
    <n v="497.52"/>
    <n v="0.1"/>
    <n v="49.752000000000002"/>
    <x v="0"/>
    <n v="1"/>
  </r>
  <r>
    <x v="0"/>
    <n v="44948"/>
    <s v="01-002"/>
    <x v="1"/>
    <x v="1"/>
    <s v="Laptop"/>
    <x v="1"/>
    <x v="0"/>
    <n v="4"/>
    <n v="977.28"/>
    <n v="3909.12"/>
    <n v="0.11"/>
    <n v="430.00319999999999"/>
    <x v="0"/>
    <n v="1"/>
  </r>
  <r>
    <x v="0"/>
    <n v="44950"/>
    <s v="01-003"/>
    <x v="2"/>
    <x v="2"/>
    <s v="Router"/>
    <x v="2"/>
    <x v="0"/>
    <n v="3"/>
    <n v="110.68"/>
    <n v="332.04"/>
    <n v="0.1"/>
    <n v="33.204000000000001"/>
    <x v="0"/>
    <n v="1"/>
  </r>
  <r>
    <x v="0"/>
    <n v="44954"/>
    <s v="01-004"/>
    <x v="0"/>
    <x v="3"/>
    <s v="Mouse"/>
    <x v="3"/>
    <x v="1"/>
    <n v="2"/>
    <n v="28.22"/>
    <n v="56.44"/>
    <n v="0.08"/>
    <n v="4.5152000000000001"/>
    <x v="0"/>
    <n v="1"/>
  </r>
  <r>
    <x v="0"/>
    <n v="44955"/>
    <s v="01-005"/>
    <x v="1"/>
    <x v="4"/>
    <s v="Tablet"/>
    <x v="1"/>
    <x v="2"/>
    <n v="4"/>
    <n v="255.95"/>
    <n v="1023.8"/>
    <n v="0.13"/>
    <n v="133.09399999999999"/>
    <x v="0"/>
    <n v="1"/>
  </r>
  <r>
    <x v="0"/>
    <n v="44950"/>
    <s v="01-006"/>
    <x v="3"/>
    <x v="5"/>
    <s v="Tablet"/>
    <x v="1"/>
    <x v="2"/>
    <n v="4"/>
    <n v="318.08999999999997"/>
    <n v="1272.3599999999999"/>
    <n v="0.13"/>
    <n v="165.4068"/>
    <x v="0"/>
    <n v="1"/>
  </r>
  <r>
    <x v="0"/>
    <n v="44946"/>
    <s v="01-007"/>
    <x v="4"/>
    <x v="6"/>
    <s v="Tablet"/>
    <x v="1"/>
    <x v="2"/>
    <n v="1"/>
    <n v="196.13"/>
    <n v="196.13"/>
    <n v="0.12"/>
    <n v="23.535599999999999"/>
    <x v="0"/>
    <n v="1"/>
  </r>
  <r>
    <x v="0"/>
    <n v="44948"/>
    <s v="01-008"/>
    <x v="2"/>
    <x v="7"/>
    <s v="Teclado"/>
    <x v="3"/>
    <x v="1"/>
    <n v="9"/>
    <n v="20.7"/>
    <n v="186.3"/>
    <n v="7.0000000000000007E-2"/>
    <n v="13.041"/>
    <x v="0"/>
    <n v="1"/>
  </r>
  <r>
    <x v="0"/>
    <n v="44949"/>
    <s v="01-009"/>
    <x v="5"/>
    <x v="8"/>
    <s v="Disco SSD"/>
    <x v="1"/>
    <x v="2"/>
    <n v="12"/>
    <n v="75.41"/>
    <n v="904.92"/>
    <n v="0.13"/>
    <n v="117.6396"/>
    <x v="1"/>
    <n v="0"/>
  </r>
  <r>
    <x v="0"/>
    <n v="44927"/>
    <s v="01-010"/>
    <x v="3"/>
    <x v="9"/>
    <s v="Disco SSD"/>
    <x v="1"/>
    <x v="0"/>
    <n v="8"/>
    <n v="170.48"/>
    <n v="1363.84"/>
    <n v="0.09"/>
    <n v="122.7456"/>
    <x v="0"/>
    <n v="1"/>
  </r>
  <r>
    <x v="0"/>
    <n v="44933"/>
    <s v="01-011"/>
    <x v="1"/>
    <x v="10"/>
    <s v="Tablet"/>
    <x v="1"/>
    <x v="1"/>
    <n v="4"/>
    <n v="518.4"/>
    <n v="2073.6"/>
    <n v="7.0000000000000007E-2"/>
    <n v="145.15199999999999"/>
    <x v="0"/>
    <n v="1"/>
  </r>
  <r>
    <x v="0"/>
    <n v="44955"/>
    <s v="01-012"/>
    <x v="2"/>
    <x v="11"/>
    <s v="Laptop"/>
    <x v="1"/>
    <x v="1"/>
    <n v="2"/>
    <n v="788.67"/>
    <n v="1577.34"/>
    <n v="7.0000000000000007E-2"/>
    <n v="110.41379999999999"/>
    <x v="1"/>
    <n v="0"/>
  </r>
  <r>
    <x v="0"/>
    <n v="44951"/>
    <s v="01-013"/>
    <x v="4"/>
    <x v="12"/>
    <s v="Disco SSD"/>
    <x v="1"/>
    <x v="1"/>
    <n v="5"/>
    <n v="56.19"/>
    <n v="280.95"/>
    <n v="7.0000000000000007E-2"/>
    <n v="19.666499999999999"/>
    <x v="0"/>
    <n v="1"/>
  </r>
  <r>
    <x v="0"/>
    <n v="44936"/>
    <s v="01-014"/>
    <x v="5"/>
    <x v="13"/>
    <s v="Silla Ergonómica"/>
    <x v="4"/>
    <x v="1"/>
    <n v="3"/>
    <n v="279.82"/>
    <n v="839.46"/>
    <n v="7.0000000000000007E-2"/>
    <n v="58.7622"/>
    <x v="0"/>
    <n v="1"/>
  </r>
  <r>
    <x v="0"/>
    <n v="44956"/>
    <s v="01-015"/>
    <x v="6"/>
    <x v="14"/>
    <s v="Monitor"/>
    <x v="1"/>
    <x v="1"/>
    <n v="3"/>
    <n v="359.06"/>
    <n v="1077.18"/>
    <n v="0.08"/>
    <n v="86.174400000000006"/>
    <x v="0"/>
    <n v="1"/>
  </r>
  <r>
    <x v="0"/>
    <n v="44940"/>
    <s v="01-016"/>
    <x v="4"/>
    <x v="15"/>
    <s v="Disco SSD"/>
    <x v="1"/>
    <x v="0"/>
    <n v="9"/>
    <n v="150.19999999999999"/>
    <n v="1351.8"/>
    <n v="0.1"/>
    <n v="135.18"/>
    <x v="1"/>
    <n v="0"/>
  </r>
  <r>
    <x v="0"/>
    <n v="44953"/>
    <s v="01-017"/>
    <x v="7"/>
    <x v="16"/>
    <s v="Monitor"/>
    <x v="1"/>
    <x v="0"/>
    <n v="3"/>
    <n v="336.9"/>
    <n v="1010.7"/>
    <n v="0.1"/>
    <n v="101.07"/>
    <x v="0"/>
    <n v="1"/>
  </r>
  <r>
    <x v="0"/>
    <n v="44954"/>
    <s v="01-018"/>
    <x v="3"/>
    <x v="17"/>
    <s v="Silla Ergonómica"/>
    <x v="4"/>
    <x v="0"/>
    <n v="5"/>
    <n v="276.79000000000002"/>
    <n v="1383.95"/>
    <n v="0.1"/>
    <n v="138.39500000000001"/>
    <x v="0"/>
    <n v="1"/>
  </r>
  <r>
    <x v="0"/>
    <n v="44933"/>
    <s v="01-019"/>
    <x v="2"/>
    <x v="18"/>
    <s v="Impresora"/>
    <x v="0"/>
    <x v="2"/>
    <n v="5"/>
    <n v="148.74"/>
    <n v="743.7"/>
    <n v="0.11"/>
    <n v="81.807000000000002"/>
    <x v="1"/>
    <n v="0"/>
  </r>
  <r>
    <x v="0"/>
    <n v="44948"/>
    <s v="01-020"/>
    <x v="6"/>
    <x v="19"/>
    <s v="Monitor"/>
    <x v="1"/>
    <x v="2"/>
    <n v="5"/>
    <n v="242.62"/>
    <n v="1213.0999999999999"/>
    <n v="0.13"/>
    <n v="157.703"/>
    <x v="2"/>
    <n v="0"/>
  </r>
  <r>
    <x v="0"/>
    <n v="44952"/>
    <s v="01-021"/>
    <x v="1"/>
    <x v="20"/>
    <s v="Tablet"/>
    <x v="1"/>
    <x v="2"/>
    <n v="5"/>
    <n v="392.86"/>
    <n v="1964.3"/>
    <n v="0.13"/>
    <n v="255.35900000000001"/>
    <x v="0"/>
    <n v="1"/>
  </r>
  <r>
    <x v="0"/>
    <n v="44945"/>
    <s v="01-022"/>
    <x v="7"/>
    <x v="21"/>
    <s v="Silla Ergonómica"/>
    <x v="4"/>
    <x v="2"/>
    <n v="4"/>
    <n v="256.14"/>
    <n v="1024.56"/>
    <n v="0.11"/>
    <n v="112.7016"/>
    <x v="0"/>
    <n v="1"/>
  </r>
  <r>
    <x v="0"/>
    <n v="44953"/>
    <s v="01-023"/>
    <x v="7"/>
    <x v="22"/>
    <s v="Disco SSD"/>
    <x v="1"/>
    <x v="1"/>
    <n v="9"/>
    <n v="70.349999999999994"/>
    <n v="633.15"/>
    <n v="0.08"/>
    <n v="50.652000000000001"/>
    <x v="2"/>
    <n v="0"/>
  </r>
  <r>
    <x v="0"/>
    <n v="44945"/>
    <s v="01-024"/>
    <x v="1"/>
    <x v="23"/>
    <s v="Router"/>
    <x v="2"/>
    <x v="0"/>
    <n v="3"/>
    <n v="95.35"/>
    <n v="286.05"/>
    <n v="0.1"/>
    <n v="28.605"/>
    <x v="2"/>
    <n v="0"/>
  </r>
  <r>
    <x v="1"/>
    <n v="44958"/>
    <s v="02-001"/>
    <x v="2"/>
    <x v="1"/>
    <s v="Disco SSD"/>
    <x v="1"/>
    <x v="1"/>
    <n v="2"/>
    <n v="139.31"/>
    <n v="278.62"/>
    <n v="0.08"/>
    <n v="22.2896"/>
    <x v="0"/>
    <n v="1"/>
  </r>
  <r>
    <x v="1"/>
    <n v="44965"/>
    <s v="02-002"/>
    <x v="1"/>
    <x v="24"/>
    <s v="Router"/>
    <x v="2"/>
    <x v="1"/>
    <n v="12"/>
    <n v="109.59"/>
    <n v="1315.08"/>
    <n v="0.08"/>
    <n v="105.2064"/>
    <x v="1"/>
    <n v="0"/>
  </r>
  <r>
    <x v="1"/>
    <n v="44960"/>
    <s v="02-003"/>
    <x v="5"/>
    <x v="14"/>
    <s v="Teclado"/>
    <x v="3"/>
    <x v="0"/>
    <n v="2"/>
    <n v="51.58"/>
    <n v="103.16"/>
    <n v="0.1"/>
    <n v="10.316000000000001"/>
    <x v="2"/>
    <n v="0"/>
  </r>
  <r>
    <x v="1"/>
    <n v="44975"/>
    <s v="02-004"/>
    <x v="7"/>
    <x v="25"/>
    <s v="Silla Ergonómica"/>
    <x v="4"/>
    <x v="2"/>
    <n v="3"/>
    <n v="278.22000000000003"/>
    <n v="834.66"/>
    <n v="0.13"/>
    <n v="108.50579999999999"/>
    <x v="0"/>
    <n v="1"/>
  </r>
  <r>
    <x v="1"/>
    <n v="44960"/>
    <s v="02-005"/>
    <x v="1"/>
    <x v="15"/>
    <s v="Teclado"/>
    <x v="3"/>
    <x v="2"/>
    <n v="10"/>
    <n v="53.87"/>
    <n v="538.70000000000005"/>
    <n v="0.13"/>
    <n v="70.031000000000006"/>
    <x v="0"/>
    <n v="1"/>
  </r>
  <r>
    <x v="1"/>
    <n v="44963"/>
    <s v="02-006"/>
    <x v="4"/>
    <x v="8"/>
    <s v="Router"/>
    <x v="2"/>
    <x v="0"/>
    <n v="1"/>
    <n v="109.39"/>
    <n v="109.39"/>
    <n v="0.1"/>
    <n v="10.939"/>
    <x v="1"/>
    <n v="0"/>
  </r>
  <r>
    <x v="1"/>
    <n v="44965"/>
    <s v="02-007"/>
    <x v="0"/>
    <x v="16"/>
    <s v="Tablet"/>
    <x v="1"/>
    <x v="2"/>
    <n v="5"/>
    <n v="343.2"/>
    <n v="1716"/>
    <n v="0.13"/>
    <n v="223.08"/>
    <x v="0"/>
    <n v="1"/>
  </r>
  <r>
    <x v="1"/>
    <n v="44974"/>
    <s v="02-008"/>
    <x v="2"/>
    <x v="26"/>
    <s v="Teclado"/>
    <x v="3"/>
    <x v="1"/>
    <n v="3"/>
    <n v="58.02"/>
    <n v="174.06"/>
    <n v="0.08"/>
    <n v="13.924799999999999"/>
    <x v="0"/>
    <n v="1"/>
  </r>
  <r>
    <x v="1"/>
    <n v="44976"/>
    <s v="02-009"/>
    <x v="5"/>
    <x v="27"/>
    <s v="Silla Ergonómica"/>
    <x v="4"/>
    <x v="2"/>
    <n v="2"/>
    <n v="179.64"/>
    <n v="359.28"/>
    <n v="0.11"/>
    <n v="39.520800000000001"/>
    <x v="0"/>
    <n v="1"/>
  </r>
  <r>
    <x v="1"/>
    <n v="44973"/>
    <s v="02-010"/>
    <x v="7"/>
    <x v="9"/>
    <s v="Silla Ergonómica"/>
    <x v="4"/>
    <x v="0"/>
    <n v="5"/>
    <n v="279.54000000000002"/>
    <n v="1397.7"/>
    <n v="0.1"/>
    <n v="139.77000000000001"/>
    <x v="0"/>
    <n v="1"/>
  </r>
  <r>
    <x v="1"/>
    <n v="44978"/>
    <s v="02-011"/>
    <x v="2"/>
    <x v="2"/>
    <s v="Disco SSD"/>
    <x v="1"/>
    <x v="2"/>
    <n v="3"/>
    <n v="125.14"/>
    <n v="375.42"/>
    <n v="0.12"/>
    <n v="45.050400000000003"/>
    <x v="0"/>
    <n v="1"/>
  </r>
  <r>
    <x v="1"/>
    <n v="44965"/>
    <s v="02-012"/>
    <x v="3"/>
    <x v="10"/>
    <s v="Disco SSD"/>
    <x v="1"/>
    <x v="1"/>
    <n v="9"/>
    <n v="102.75"/>
    <n v="924.75"/>
    <n v="0.08"/>
    <n v="73.98"/>
    <x v="0"/>
    <n v="1"/>
  </r>
  <r>
    <x v="1"/>
    <n v="44981"/>
    <s v="02-013"/>
    <x v="0"/>
    <x v="7"/>
    <s v="Laptop"/>
    <x v="1"/>
    <x v="0"/>
    <n v="3"/>
    <n v="1113.68"/>
    <n v="3341.04"/>
    <n v="0.11"/>
    <n v="367.51440000000002"/>
    <x v="0"/>
    <n v="1"/>
  </r>
  <r>
    <x v="1"/>
    <n v="44972"/>
    <s v="02-014"/>
    <x v="6"/>
    <x v="6"/>
    <s v="Disco SSD"/>
    <x v="1"/>
    <x v="0"/>
    <n v="9"/>
    <n v="81.64"/>
    <n v="734.76"/>
    <n v="0.11"/>
    <n v="80.823599999999999"/>
    <x v="0"/>
    <n v="1"/>
  </r>
  <r>
    <x v="1"/>
    <n v="44971"/>
    <s v="02-015"/>
    <x v="7"/>
    <x v="20"/>
    <s v="Router"/>
    <x v="2"/>
    <x v="2"/>
    <n v="6"/>
    <n v="47.75"/>
    <n v="286.5"/>
    <n v="0.12"/>
    <n v="34.380000000000003"/>
    <x v="0"/>
    <n v="1"/>
  </r>
  <r>
    <x v="1"/>
    <n v="44969"/>
    <s v="02-016"/>
    <x v="2"/>
    <x v="21"/>
    <s v="Teclado"/>
    <x v="3"/>
    <x v="2"/>
    <n v="6"/>
    <n v="46.21"/>
    <n v="277.26"/>
    <n v="0.11"/>
    <n v="30.4986"/>
    <x v="0"/>
    <n v="1"/>
  </r>
  <r>
    <x v="1"/>
    <n v="44959"/>
    <s v="02-017"/>
    <x v="7"/>
    <x v="28"/>
    <s v="Tablet"/>
    <x v="1"/>
    <x v="0"/>
    <n v="1"/>
    <n v="203.28"/>
    <n v="203.28"/>
    <n v="0.09"/>
    <n v="18.295200000000001"/>
    <x v="0"/>
    <n v="1"/>
  </r>
  <r>
    <x v="2"/>
    <n v="44986"/>
    <s v="03-001"/>
    <x v="4"/>
    <x v="0"/>
    <s v="Router"/>
    <x v="2"/>
    <x v="0"/>
    <n v="12"/>
    <n v="58.86"/>
    <n v="706.32"/>
    <n v="0.11"/>
    <n v="77.6952"/>
    <x v="0"/>
    <n v="1"/>
  </r>
  <r>
    <x v="2"/>
    <n v="45011"/>
    <s v="03-002"/>
    <x v="7"/>
    <x v="18"/>
    <s v="Disco SSD"/>
    <x v="1"/>
    <x v="2"/>
    <n v="7"/>
    <n v="91.39"/>
    <n v="639.73"/>
    <n v="0.11"/>
    <n v="70.3703"/>
    <x v="0"/>
    <n v="1"/>
  </r>
  <r>
    <x v="2"/>
    <n v="44997"/>
    <s v="03-003"/>
    <x v="2"/>
    <x v="10"/>
    <s v="Tablet"/>
    <x v="1"/>
    <x v="1"/>
    <n v="1"/>
    <n v="232.89"/>
    <n v="232.89"/>
    <n v="7.0000000000000007E-2"/>
    <n v="16.302299999999999"/>
    <x v="0"/>
    <n v="1"/>
  </r>
  <r>
    <x v="2"/>
    <n v="44996"/>
    <s v="03-004"/>
    <x v="2"/>
    <x v="12"/>
    <s v="Monitor"/>
    <x v="1"/>
    <x v="1"/>
    <n v="1"/>
    <n v="177.89"/>
    <n v="177.89"/>
    <n v="0.08"/>
    <n v="14.231199999999999"/>
    <x v="0"/>
    <n v="1"/>
  </r>
  <r>
    <x v="2"/>
    <n v="45005"/>
    <s v="03-005"/>
    <x v="3"/>
    <x v="29"/>
    <s v="Webcam"/>
    <x v="3"/>
    <x v="1"/>
    <n v="11"/>
    <n v="74.63"/>
    <n v="820.93"/>
    <n v="0.08"/>
    <n v="65.674400000000006"/>
    <x v="0"/>
    <n v="1"/>
  </r>
  <r>
    <x v="2"/>
    <n v="44989"/>
    <s v="03-006"/>
    <x v="1"/>
    <x v="30"/>
    <s v="Laptop"/>
    <x v="1"/>
    <x v="1"/>
    <n v="3"/>
    <n v="1022.75"/>
    <n v="3068.25"/>
    <n v="0.08"/>
    <n v="245.46"/>
    <x v="0"/>
    <n v="1"/>
  </r>
  <r>
    <x v="2"/>
    <n v="45008"/>
    <s v="03-007"/>
    <x v="3"/>
    <x v="2"/>
    <s v="Webcam"/>
    <x v="3"/>
    <x v="0"/>
    <n v="4"/>
    <n v="54.91"/>
    <n v="219.64"/>
    <n v="0.1"/>
    <n v="21.963999999999999"/>
    <x v="1"/>
    <n v="0"/>
  </r>
  <r>
    <x v="2"/>
    <n v="45005"/>
    <s v="03-008"/>
    <x v="5"/>
    <x v="31"/>
    <s v="Mouse"/>
    <x v="3"/>
    <x v="2"/>
    <n v="6"/>
    <n v="12.66"/>
    <n v="75.959999999999994"/>
    <n v="0.12"/>
    <n v="9.1151999999999997"/>
    <x v="0"/>
    <n v="1"/>
  </r>
  <r>
    <x v="2"/>
    <n v="44989"/>
    <s v="03-009"/>
    <x v="4"/>
    <x v="7"/>
    <s v="Tablet"/>
    <x v="1"/>
    <x v="0"/>
    <n v="4"/>
    <n v="380.96"/>
    <n v="1523.84"/>
    <n v="0.09"/>
    <n v="137.1456"/>
    <x v="0"/>
    <n v="1"/>
  </r>
  <r>
    <x v="2"/>
    <n v="45013"/>
    <s v="03-010"/>
    <x v="1"/>
    <x v="24"/>
    <s v="Router"/>
    <x v="2"/>
    <x v="2"/>
    <n v="8"/>
    <n v="142.71"/>
    <n v="1141.68"/>
    <n v="0.12"/>
    <n v="137.0016"/>
    <x v="0"/>
    <n v="1"/>
  </r>
  <r>
    <x v="2"/>
    <n v="45003"/>
    <s v="03-011"/>
    <x v="3"/>
    <x v="27"/>
    <s v="Webcam"/>
    <x v="3"/>
    <x v="0"/>
    <n v="1"/>
    <n v="85.55"/>
    <n v="85.55"/>
    <n v="0.11"/>
    <n v="9.4105000000000008"/>
    <x v="1"/>
    <n v="0"/>
  </r>
  <r>
    <x v="2"/>
    <n v="45010"/>
    <s v="03-012"/>
    <x v="4"/>
    <x v="8"/>
    <s v="Teclado"/>
    <x v="3"/>
    <x v="1"/>
    <n v="7"/>
    <n v="52.54"/>
    <n v="367.78"/>
    <n v="0.08"/>
    <n v="29.4224"/>
    <x v="0"/>
    <n v="1"/>
  </r>
  <r>
    <x v="2"/>
    <n v="45012"/>
    <s v="03-013"/>
    <x v="2"/>
    <x v="14"/>
    <s v="Tablet"/>
    <x v="1"/>
    <x v="0"/>
    <n v="1"/>
    <n v="473.92"/>
    <n v="473.92"/>
    <n v="0.09"/>
    <n v="42.652799999999999"/>
    <x v="0"/>
    <n v="1"/>
  </r>
  <r>
    <x v="2"/>
    <n v="45008"/>
    <s v="03-014"/>
    <x v="5"/>
    <x v="11"/>
    <s v="Router"/>
    <x v="2"/>
    <x v="0"/>
    <n v="3"/>
    <n v="89.51"/>
    <n v="268.52999999999997"/>
    <n v="0.1"/>
    <n v="26.853000000000002"/>
    <x v="0"/>
    <n v="1"/>
  </r>
  <r>
    <x v="2"/>
    <n v="45013"/>
    <s v="03-015"/>
    <x v="7"/>
    <x v="19"/>
    <s v="Mouse"/>
    <x v="3"/>
    <x v="1"/>
    <n v="11"/>
    <n v="27.54"/>
    <n v="302.94"/>
    <n v="7.0000000000000007E-2"/>
    <n v="21.2058"/>
    <x v="0"/>
    <n v="1"/>
  </r>
  <r>
    <x v="2"/>
    <n v="44991"/>
    <s v="03-016"/>
    <x v="4"/>
    <x v="32"/>
    <s v="Teclado"/>
    <x v="3"/>
    <x v="0"/>
    <n v="12"/>
    <n v="48.77"/>
    <n v="585.24"/>
    <n v="0.11"/>
    <n v="64.376400000000004"/>
    <x v="0"/>
    <n v="1"/>
  </r>
  <r>
    <x v="2"/>
    <n v="44990"/>
    <s v="03-017"/>
    <x v="2"/>
    <x v="33"/>
    <s v="Mouse"/>
    <x v="3"/>
    <x v="1"/>
    <n v="3"/>
    <n v="22.61"/>
    <n v="67.83"/>
    <n v="7.0000000000000007E-2"/>
    <n v="4.7481"/>
    <x v="0"/>
    <n v="1"/>
  </r>
  <r>
    <x v="2"/>
    <n v="45007"/>
    <s v="03-018"/>
    <x v="3"/>
    <x v="13"/>
    <s v="Impresora"/>
    <x v="0"/>
    <x v="1"/>
    <n v="5"/>
    <n v="147.34"/>
    <n v="736.7"/>
    <n v="0.09"/>
    <n v="66.302999999999997"/>
    <x v="0"/>
    <n v="1"/>
  </r>
  <r>
    <x v="2"/>
    <n v="45010"/>
    <s v="03-019"/>
    <x v="1"/>
    <x v="3"/>
    <s v="Disco SSD"/>
    <x v="1"/>
    <x v="1"/>
    <n v="2"/>
    <n v="124.27"/>
    <n v="248.54"/>
    <n v="0.08"/>
    <n v="19.883199999999999"/>
    <x v="0"/>
    <n v="1"/>
  </r>
  <r>
    <x v="2"/>
    <n v="45003"/>
    <s v="03-020"/>
    <x v="3"/>
    <x v="1"/>
    <s v="Laptop"/>
    <x v="1"/>
    <x v="1"/>
    <n v="3"/>
    <n v="930.98"/>
    <n v="2792.94"/>
    <n v="7.0000000000000007E-2"/>
    <n v="195.50579999999999"/>
    <x v="0"/>
    <n v="1"/>
  </r>
  <r>
    <x v="2"/>
    <n v="44988"/>
    <s v="03-021"/>
    <x v="4"/>
    <x v="5"/>
    <s v="Router"/>
    <x v="2"/>
    <x v="1"/>
    <n v="5"/>
    <n v="65.930000000000007"/>
    <n v="329.65"/>
    <n v="0.08"/>
    <n v="26.372"/>
    <x v="1"/>
    <n v="0"/>
  </r>
  <r>
    <x v="2"/>
    <n v="44998"/>
    <s v="03-022"/>
    <x v="5"/>
    <x v="9"/>
    <s v="Router"/>
    <x v="2"/>
    <x v="1"/>
    <n v="9"/>
    <n v="83.01"/>
    <n v="747.09"/>
    <n v="0.08"/>
    <n v="59.767200000000003"/>
    <x v="1"/>
    <n v="0"/>
  </r>
  <r>
    <x v="2"/>
    <n v="45006"/>
    <s v="03-023"/>
    <x v="5"/>
    <x v="16"/>
    <s v="Disco SSD"/>
    <x v="1"/>
    <x v="0"/>
    <n v="9"/>
    <n v="111.58"/>
    <n v="1004.22"/>
    <n v="0.1"/>
    <n v="100.422"/>
    <x v="0"/>
    <n v="1"/>
  </r>
  <r>
    <x v="2"/>
    <n v="45011"/>
    <s v="03-024"/>
    <x v="5"/>
    <x v="17"/>
    <s v="Impresora"/>
    <x v="0"/>
    <x v="0"/>
    <n v="1"/>
    <n v="234.57"/>
    <n v="234.57"/>
    <n v="0.09"/>
    <n v="21.1113"/>
    <x v="0"/>
    <n v="1"/>
  </r>
  <r>
    <x v="2"/>
    <n v="45005"/>
    <s v="03-025"/>
    <x v="3"/>
    <x v="22"/>
    <s v="Impresora"/>
    <x v="0"/>
    <x v="2"/>
    <n v="3"/>
    <n v="148.81"/>
    <n v="446.43"/>
    <n v="0.12"/>
    <n v="53.571599999999997"/>
    <x v="1"/>
    <n v="0"/>
  </r>
  <r>
    <x v="2"/>
    <n v="44997"/>
    <s v="03-026"/>
    <x v="5"/>
    <x v="34"/>
    <s v="Tablet"/>
    <x v="1"/>
    <x v="2"/>
    <n v="2"/>
    <n v="296.64999999999998"/>
    <n v="593.29999999999995"/>
    <n v="0.12"/>
    <n v="71.195999999999998"/>
    <x v="0"/>
    <n v="1"/>
  </r>
  <r>
    <x v="2"/>
    <n v="45012"/>
    <s v="03-027"/>
    <x v="1"/>
    <x v="35"/>
    <s v="Router"/>
    <x v="2"/>
    <x v="2"/>
    <n v="2"/>
    <n v="90.54"/>
    <n v="181.08"/>
    <n v="0.11"/>
    <n v="19.918800000000001"/>
    <x v="0"/>
    <n v="1"/>
  </r>
  <r>
    <x v="2"/>
    <n v="44996"/>
    <s v="03-028"/>
    <x v="1"/>
    <x v="21"/>
    <s v="Laptop"/>
    <x v="1"/>
    <x v="0"/>
    <n v="3"/>
    <n v="1068.02"/>
    <n v="3204.06"/>
    <n v="0.1"/>
    <n v="320.40600000000001"/>
    <x v="0"/>
    <n v="1"/>
  </r>
  <r>
    <x v="2"/>
    <n v="44991"/>
    <s v="03-029"/>
    <x v="4"/>
    <x v="28"/>
    <s v="Laptop"/>
    <x v="1"/>
    <x v="0"/>
    <n v="4"/>
    <n v="1449.17"/>
    <n v="5796.68"/>
    <n v="0.09"/>
    <n v="521.70119999999997"/>
    <x v="0"/>
    <n v="1"/>
  </r>
  <r>
    <x v="2"/>
    <n v="45013"/>
    <s v="03-030"/>
    <x v="1"/>
    <x v="36"/>
    <s v="Tablet"/>
    <x v="1"/>
    <x v="1"/>
    <n v="1"/>
    <n v="462.42"/>
    <n v="462.42"/>
    <n v="0.09"/>
    <n v="41.617800000000003"/>
    <x v="0"/>
    <n v="1"/>
  </r>
  <r>
    <x v="2"/>
    <n v="44998"/>
    <s v="03-031"/>
    <x v="1"/>
    <x v="26"/>
    <s v="Laptop"/>
    <x v="1"/>
    <x v="2"/>
    <n v="3"/>
    <n v="1172.3499999999999"/>
    <n v="3517.05"/>
    <n v="0.12"/>
    <n v="422.04599999999999"/>
    <x v="0"/>
    <n v="1"/>
  </r>
  <r>
    <x v="3"/>
    <n v="45038"/>
    <s v="04-001"/>
    <x v="7"/>
    <x v="11"/>
    <s v="Webcam"/>
    <x v="3"/>
    <x v="2"/>
    <n v="9"/>
    <n v="94.15"/>
    <n v="847.35"/>
    <n v="0.11"/>
    <n v="93.208500000000001"/>
    <x v="0"/>
    <n v="1"/>
  </r>
  <r>
    <x v="3"/>
    <n v="45032"/>
    <s v="04-002"/>
    <x v="3"/>
    <x v="5"/>
    <s v="Disco SSD"/>
    <x v="1"/>
    <x v="1"/>
    <n v="7"/>
    <n v="168.19"/>
    <n v="1177.33"/>
    <n v="0.08"/>
    <n v="94.186400000000006"/>
    <x v="0"/>
    <n v="1"/>
  </r>
  <r>
    <x v="3"/>
    <n v="45044"/>
    <s v="04-003"/>
    <x v="7"/>
    <x v="18"/>
    <s v="Silla Ergonómica"/>
    <x v="4"/>
    <x v="0"/>
    <n v="1"/>
    <n v="162.12"/>
    <n v="162.12"/>
    <n v="0.11"/>
    <n v="17.833200000000001"/>
    <x v="0"/>
    <n v="1"/>
  </r>
  <r>
    <x v="3"/>
    <n v="45021"/>
    <s v="04-004"/>
    <x v="7"/>
    <x v="2"/>
    <s v="Tablet"/>
    <x v="1"/>
    <x v="0"/>
    <n v="4"/>
    <n v="434.7"/>
    <n v="1738.8"/>
    <n v="0.09"/>
    <n v="156.49199999999999"/>
    <x v="0"/>
    <n v="1"/>
  </r>
  <r>
    <x v="3"/>
    <n v="45023"/>
    <s v="04-005"/>
    <x v="1"/>
    <x v="14"/>
    <s v="Teclado"/>
    <x v="3"/>
    <x v="1"/>
    <n v="5"/>
    <n v="39.72"/>
    <n v="198.6"/>
    <n v="0.08"/>
    <n v="15.888"/>
    <x v="1"/>
    <n v="0"/>
  </r>
  <r>
    <x v="3"/>
    <n v="45027"/>
    <s v="04-006"/>
    <x v="4"/>
    <x v="7"/>
    <s v="Router"/>
    <x v="2"/>
    <x v="1"/>
    <n v="3"/>
    <n v="73.099999999999994"/>
    <n v="219.3"/>
    <n v="0.08"/>
    <n v="17.544"/>
    <x v="2"/>
    <n v="0"/>
  </r>
  <r>
    <x v="3"/>
    <n v="45033"/>
    <s v="04-007"/>
    <x v="5"/>
    <x v="22"/>
    <s v="Disco SSD"/>
    <x v="1"/>
    <x v="1"/>
    <n v="2"/>
    <n v="81.86"/>
    <n v="163.72"/>
    <n v="7.0000000000000007E-2"/>
    <n v="11.4604"/>
    <x v="0"/>
    <n v="1"/>
  </r>
  <r>
    <x v="3"/>
    <n v="45033"/>
    <s v="04-008"/>
    <x v="3"/>
    <x v="27"/>
    <s v="Laptop"/>
    <x v="1"/>
    <x v="0"/>
    <n v="5"/>
    <n v="1135.02"/>
    <n v="5675.1"/>
    <n v="0.1"/>
    <n v="567.51"/>
    <x v="0"/>
    <n v="1"/>
  </r>
  <r>
    <x v="3"/>
    <n v="45034"/>
    <s v="04-009"/>
    <x v="0"/>
    <x v="24"/>
    <s v="Laptop"/>
    <x v="1"/>
    <x v="2"/>
    <n v="1"/>
    <n v="1204.9000000000001"/>
    <n v="1204.9000000000001"/>
    <n v="0.12"/>
    <n v="144.58799999999999"/>
    <x v="0"/>
    <n v="1"/>
  </r>
  <r>
    <x v="3"/>
    <n v="45038"/>
    <s v="04-010"/>
    <x v="5"/>
    <x v="12"/>
    <s v="Webcam"/>
    <x v="3"/>
    <x v="1"/>
    <n v="5"/>
    <n v="86.67"/>
    <n v="433.35"/>
    <n v="0.08"/>
    <n v="34.667999999999999"/>
    <x v="0"/>
    <n v="1"/>
  </r>
  <r>
    <x v="3"/>
    <n v="45045"/>
    <s v="04-011"/>
    <x v="1"/>
    <x v="10"/>
    <s v="Disco SSD"/>
    <x v="1"/>
    <x v="1"/>
    <n v="6"/>
    <n v="140.03"/>
    <n v="840.18"/>
    <n v="0.08"/>
    <n v="67.214399999999998"/>
    <x v="2"/>
    <n v="0"/>
  </r>
  <r>
    <x v="3"/>
    <n v="45020"/>
    <s v="04-012"/>
    <x v="3"/>
    <x v="19"/>
    <s v="Router"/>
    <x v="2"/>
    <x v="1"/>
    <n v="4"/>
    <n v="105.53"/>
    <n v="422.12"/>
    <n v="0.09"/>
    <n v="37.9908"/>
    <x v="0"/>
    <n v="1"/>
  </r>
  <r>
    <x v="3"/>
    <n v="45027"/>
    <s v="04-013"/>
    <x v="5"/>
    <x v="35"/>
    <s v="Tablet"/>
    <x v="1"/>
    <x v="1"/>
    <n v="4"/>
    <n v="396.37"/>
    <n v="1585.48"/>
    <n v="0.08"/>
    <n v="126.83839999999999"/>
    <x v="2"/>
    <n v="0"/>
  </r>
  <r>
    <x v="3"/>
    <n v="45021"/>
    <s v="04-014"/>
    <x v="6"/>
    <x v="9"/>
    <s v="Disco SSD"/>
    <x v="1"/>
    <x v="1"/>
    <n v="4"/>
    <n v="153.05000000000001"/>
    <n v="612.20000000000005"/>
    <n v="0.08"/>
    <n v="48.975999999999999"/>
    <x v="0"/>
    <n v="1"/>
  </r>
  <r>
    <x v="3"/>
    <n v="45045"/>
    <s v="04-015"/>
    <x v="7"/>
    <x v="37"/>
    <s v="Laptop"/>
    <x v="1"/>
    <x v="2"/>
    <n v="4"/>
    <n v="1014.8"/>
    <n v="4059.2"/>
    <n v="0.12"/>
    <n v="487.10399999999998"/>
    <x v="0"/>
    <n v="1"/>
  </r>
  <r>
    <x v="3"/>
    <n v="45023"/>
    <s v="04-016"/>
    <x v="5"/>
    <x v="6"/>
    <s v="Silla Ergonómica"/>
    <x v="4"/>
    <x v="1"/>
    <n v="2"/>
    <n v="165.67"/>
    <n v="331.34"/>
    <n v="0.08"/>
    <n v="26.507200000000001"/>
    <x v="0"/>
    <n v="1"/>
  </r>
  <r>
    <x v="3"/>
    <n v="45040"/>
    <s v="04-017"/>
    <x v="3"/>
    <x v="38"/>
    <s v="Teclado"/>
    <x v="3"/>
    <x v="0"/>
    <n v="8"/>
    <n v="35.729999999999997"/>
    <n v="285.83999999999997"/>
    <n v="0.09"/>
    <n v="25.7256"/>
    <x v="1"/>
    <n v="0"/>
  </r>
  <r>
    <x v="3"/>
    <n v="45039"/>
    <s v="04-018"/>
    <x v="7"/>
    <x v="34"/>
    <s v="Mouse"/>
    <x v="3"/>
    <x v="2"/>
    <n v="12"/>
    <n v="33.799999999999997"/>
    <n v="405.6"/>
    <n v="0.11"/>
    <n v="44.616"/>
    <x v="0"/>
    <n v="1"/>
  </r>
  <r>
    <x v="3"/>
    <n v="45018"/>
    <s v="04-019"/>
    <x v="7"/>
    <x v="15"/>
    <s v="Disco SSD"/>
    <x v="1"/>
    <x v="0"/>
    <n v="1"/>
    <n v="169.1"/>
    <n v="169.1"/>
    <n v="0.11"/>
    <n v="18.600999999999999"/>
    <x v="2"/>
    <n v="0"/>
  </r>
  <r>
    <x v="3"/>
    <n v="45042"/>
    <s v="04-020"/>
    <x v="2"/>
    <x v="26"/>
    <s v="Teclado"/>
    <x v="3"/>
    <x v="0"/>
    <n v="11"/>
    <n v="41.97"/>
    <n v="461.67"/>
    <n v="0.11"/>
    <n v="50.783700000000003"/>
    <x v="1"/>
    <n v="0"/>
  </r>
  <r>
    <x v="3"/>
    <n v="45033"/>
    <s v="04-021"/>
    <x v="0"/>
    <x v="21"/>
    <s v="Silla Ergonómica"/>
    <x v="4"/>
    <x v="2"/>
    <n v="5"/>
    <n v="262.32"/>
    <n v="1311.6"/>
    <n v="0.12"/>
    <n v="157.392"/>
    <x v="2"/>
    <n v="0"/>
  </r>
  <r>
    <x v="3"/>
    <n v="45026"/>
    <s v="04-022"/>
    <x v="5"/>
    <x v="13"/>
    <s v="Monitor"/>
    <x v="1"/>
    <x v="1"/>
    <n v="2"/>
    <n v="405.87"/>
    <n v="811.74"/>
    <n v="0.08"/>
    <n v="64.9392"/>
    <x v="1"/>
    <n v="0"/>
  </r>
  <r>
    <x v="4"/>
    <n v="45073"/>
    <s v="05-001"/>
    <x v="6"/>
    <x v="8"/>
    <s v="Impresora"/>
    <x v="0"/>
    <x v="1"/>
    <n v="2"/>
    <n v="157.62"/>
    <n v="315.24"/>
    <n v="7.0000000000000007E-2"/>
    <n v="22.066800000000001"/>
    <x v="0"/>
    <n v="1"/>
  </r>
  <r>
    <x v="4"/>
    <n v="45055"/>
    <s v="05-002"/>
    <x v="7"/>
    <x v="18"/>
    <s v="Mouse"/>
    <x v="3"/>
    <x v="0"/>
    <n v="7"/>
    <n v="19.54"/>
    <n v="136.78"/>
    <n v="0.11"/>
    <n v="15.0458"/>
    <x v="0"/>
    <n v="1"/>
  </r>
  <r>
    <x v="4"/>
    <n v="45065"/>
    <s v="05-003"/>
    <x v="0"/>
    <x v="2"/>
    <s v="Mouse"/>
    <x v="3"/>
    <x v="1"/>
    <n v="2"/>
    <n v="15.21"/>
    <n v="30.42"/>
    <n v="0.08"/>
    <n v="2.4336000000000002"/>
    <x v="0"/>
    <n v="1"/>
  </r>
  <r>
    <x v="4"/>
    <n v="45071"/>
    <s v="05-004"/>
    <x v="7"/>
    <x v="16"/>
    <s v="Impresora"/>
    <x v="0"/>
    <x v="2"/>
    <n v="5"/>
    <n v="162.94999999999999"/>
    <n v="814.75"/>
    <n v="0.13"/>
    <n v="105.9175"/>
    <x v="0"/>
    <n v="1"/>
  </r>
  <r>
    <x v="4"/>
    <n v="45049"/>
    <s v="05-005"/>
    <x v="2"/>
    <x v="0"/>
    <s v="Monitor"/>
    <x v="1"/>
    <x v="2"/>
    <n v="3"/>
    <n v="405.16"/>
    <n v="1215.48"/>
    <n v="0.12"/>
    <n v="145.85759999999999"/>
    <x v="0"/>
    <n v="1"/>
  </r>
  <r>
    <x v="4"/>
    <n v="45069"/>
    <s v="05-006"/>
    <x v="4"/>
    <x v="3"/>
    <s v="Teclado"/>
    <x v="3"/>
    <x v="1"/>
    <n v="7"/>
    <n v="28.22"/>
    <n v="197.54"/>
    <n v="0.08"/>
    <n v="15.8032"/>
    <x v="1"/>
    <n v="0"/>
  </r>
  <r>
    <x v="4"/>
    <n v="45067"/>
    <s v="05-007"/>
    <x v="3"/>
    <x v="24"/>
    <s v="Router"/>
    <x v="2"/>
    <x v="1"/>
    <n v="1"/>
    <n v="54.04"/>
    <n v="54.04"/>
    <n v="0.08"/>
    <n v="4.3231999999999999"/>
    <x v="0"/>
    <n v="1"/>
  </r>
  <r>
    <x v="4"/>
    <n v="45071"/>
    <s v="05-008"/>
    <x v="5"/>
    <x v="5"/>
    <s v="Tablet"/>
    <x v="1"/>
    <x v="0"/>
    <n v="4"/>
    <n v="446.42"/>
    <n v="1785.68"/>
    <n v="0.1"/>
    <n v="178.56800000000001"/>
    <x v="0"/>
    <n v="1"/>
  </r>
  <r>
    <x v="4"/>
    <n v="45061"/>
    <s v="05-009"/>
    <x v="4"/>
    <x v="12"/>
    <s v="Impresora"/>
    <x v="0"/>
    <x v="0"/>
    <n v="2"/>
    <n v="126.2"/>
    <n v="252.4"/>
    <n v="0.11"/>
    <n v="27.763999999999999"/>
    <x v="0"/>
    <n v="1"/>
  </r>
  <r>
    <x v="4"/>
    <n v="45060"/>
    <s v="05-010"/>
    <x v="4"/>
    <x v="1"/>
    <s v="Teclado"/>
    <x v="3"/>
    <x v="0"/>
    <n v="6"/>
    <n v="57.6"/>
    <n v="345.6"/>
    <n v="0.11"/>
    <n v="38.015999999999998"/>
    <x v="1"/>
    <n v="0"/>
  </r>
  <r>
    <x v="4"/>
    <n v="45062"/>
    <s v="05-011"/>
    <x v="4"/>
    <x v="19"/>
    <s v="Webcam"/>
    <x v="3"/>
    <x v="2"/>
    <n v="2"/>
    <n v="69.819999999999993"/>
    <n v="139.63999999999999"/>
    <n v="0.12"/>
    <n v="16.756799999999998"/>
    <x v="0"/>
    <n v="1"/>
  </r>
  <r>
    <x v="4"/>
    <n v="45053"/>
    <s v="05-012"/>
    <x v="4"/>
    <x v="6"/>
    <s v="Disco SSD"/>
    <x v="1"/>
    <x v="1"/>
    <n v="4"/>
    <n v="143.16"/>
    <n v="572.64"/>
    <n v="7.0000000000000007E-2"/>
    <n v="40.084800000000001"/>
    <x v="0"/>
    <n v="1"/>
  </r>
  <r>
    <x v="4"/>
    <n v="45072"/>
    <s v="05-013"/>
    <x v="5"/>
    <x v="36"/>
    <s v="Impresora"/>
    <x v="0"/>
    <x v="1"/>
    <n v="2"/>
    <n v="111.37"/>
    <n v="222.74"/>
    <n v="7.0000000000000007E-2"/>
    <n v="15.591799999999999"/>
    <x v="1"/>
    <n v="0"/>
  </r>
  <r>
    <x v="4"/>
    <n v="45073"/>
    <s v="05-014"/>
    <x v="3"/>
    <x v="14"/>
    <s v="Monitor"/>
    <x v="1"/>
    <x v="2"/>
    <n v="3"/>
    <n v="331.81"/>
    <n v="995.43"/>
    <n v="0.12"/>
    <n v="119.4516"/>
    <x v="1"/>
    <n v="0"/>
  </r>
  <r>
    <x v="4"/>
    <n v="45065"/>
    <s v="05-015"/>
    <x v="3"/>
    <x v="17"/>
    <s v="Teclado"/>
    <x v="3"/>
    <x v="2"/>
    <n v="9"/>
    <n v="21.18"/>
    <n v="190.62"/>
    <n v="0.13"/>
    <n v="24.7806"/>
    <x v="2"/>
    <n v="0"/>
  </r>
  <r>
    <x v="4"/>
    <n v="45060"/>
    <s v="05-016"/>
    <x v="0"/>
    <x v="13"/>
    <s v="Monitor"/>
    <x v="1"/>
    <x v="1"/>
    <n v="4"/>
    <n v="196.03"/>
    <n v="784.12"/>
    <n v="0.08"/>
    <n v="62.729599999999998"/>
    <x v="0"/>
    <n v="1"/>
  </r>
  <r>
    <x v="4"/>
    <n v="45067"/>
    <s v="05-017"/>
    <x v="7"/>
    <x v="22"/>
    <s v="Silla Ergonómica"/>
    <x v="4"/>
    <x v="1"/>
    <n v="5"/>
    <n v="351.76"/>
    <n v="1758.8"/>
    <n v="7.0000000000000007E-2"/>
    <n v="123.116"/>
    <x v="0"/>
    <n v="1"/>
  </r>
  <r>
    <x v="4"/>
    <n v="45069"/>
    <s v="05-018"/>
    <x v="5"/>
    <x v="34"/>
    <s v="Webcam"/>
    <x v="3"/>
    <x v="0"/>
    <n v="8"/>
    <n v="78.14"/>
    <n v="625.12"/>
    <n v="0.09"/>
    <n v="56.260800000000003"/>
    <x v="0"/>
    <n v="1"/>
  </r>
  <r>
    <x v="4"/>
    <n v="45067"/>
    <s v="05-019"/>
    <x v="4"/>
    <x v="32"/>
    <s v="Mouse"/>
    <x v="3"/>
    <x v="2"/>
    <n v="9"/>
    <n v="27.46"/>
    <n v="247.14"/>
    <n v="0.12"/>
    <n v="29.6568"/>
    <x v="0"/>
    <n v="1"/>
  </r>
  <r>
    <x v="4"/>
    <n v="45074"/>
    <s v="05-020"/>
    <x v="2"/>
    <x v="7"/>
    <s v="Monitor"/>
    <x v="1"/>
    <x v="1"/>
    <n v="5"/>
    <n v="419.07"/>
    <n v="2095.35"/>
    <n v="0.08"/>
    <n v="167.62799999999999"/>
    <x v="1"/>
    <n v="0"/>
  </r>
  <r>
    <x v="4"/>
    <n v="45065"/>
    <s v="05-021"/>
    <x v="3"/>
    <x v="35"/>
    <s v="Silla Ergonómica"/>
    <x v="4"/>
    <x v="1"/>
    <n v="4"/>
    <n v="262.01"/>
    <n v="1048.04"/>
    <n v="0.09"/>
    <n v="94.323599999999999"/>
    <x v="0"/>
    <n v="1"/>
  </r>
  <r>
    <x v="4"/>
    <n v="45062"/>
    <s v="05-022"/>
    <x v="5"/>
    <x v="9"/>
    <s v="Teclado"/>
    <x v="3"/>
    <x v="1"/>
    <n v="9"/>
    <n v="23.49"/>
    <n v="211.41"/>
    <n v="0.09"/>
    <n v="19.026900000000001"/>
    <x v="0"/>
    <n v="1"/>
  </r>
  <r>
    <x v="4"/>
    <n v="45067"/>
    <s v="05-023"/>
    <x v="4"/>
    <x v="23"/>
    <s v="Silla Ergonómica"/>
    <x v="4"/>
    <x v="1"/>
    <n v="5"/>
    <n v="156.16"/>
    <n v="780.8"/>
    <n v="0.09"/>
    <n v="70.272000000000006"/>
    <x v="2"/>
    <n v="0"/>
  </r>
  <r>
    <x v="4"/>
    <n v="45055"/>
    <s v="05-024"/>
    <x v="6"/>
    <x v="15"/>
    <s v="Router"/>
    <x v="2"/>
    <x v="0"/>
    <n v="2"/>
    <n v="131.13"/>
    <n v="262.26"/>
    <n v="0.11"/>
    <n v="28.848600000000001"/>
    <x v="2"/>
    <n v="0"/>
  </r>
  <r>
    <x v="4"/>
    <n v="45062"/>
    <s v="05-025"/>
    <x v="7"/>
    <x v="31"/>
    <s v="Impresora"/>
    <x v="0"/>
    <x v="0"/>
    <n v="5"/>
    <n v="268.81"/>
    <n v="1344.05"/>
    <n v="0.1"/>
    <n v="134.405"/>
    <x v="0"/>
    <n v="1"/>
  </r>
  <r>
    <x v="4"/>
    <n v="45062"/>
    <s v="05-026"/>
    <x v="6"/>
    <x v="20"/>
    <s v="Impresora"/>
    <x v="0"/>
    <x v="0"/>
    <n v="5"/>
    <n v="245.87"/>
    <n v="1229.3499999999999"/>
    <n v="0.1"/>
    <n v="122.935"/>
    <x v="0"/>
    <n v="1"/>
  </r>
  <r>
    <x v="4"/>
    <n v="45065"/>
    <s v="05-027"/>
    <x v="5"/>
    <x v="28"/>
    <s v="Disco SSD"/>
    <x v="1"/>
    <x v="0"/>
    <n v="7"/>
    <n v="165.81"/>
    <n v="1160.67"/>
    <n v="0.09"/>
    <n v="104.4603"/>
    <x v="2"/>
    <n v="0"/>
  </r>
  <r>
    <x v="4"/>
    <n v="45071"/>
    <s v="05-028"/>
    <x v="4"/>
    <x v="30"/>
    <s v="Tablet"/>
    <x v="1"/>
    <x v="2"/>
    <n v="5"/>
    <n v="471.01"/>
    <n v="2355.0500000000002"/>
    <n v="0.13"/>
    <n v="306.15649999999999"/>
    <x v="1"/>
    <n v="0"/>
  </r>
  <r>
    <x v="5"/>
    <n v="45090"/>
    <s v="06-001"/>
    <x v="2"/>
    <x v="37"/>
    <s v="Silla Ergonómica"/>
    <x v="4"/>
    <x v="0"/>
    <n v="5"/>
    <n v="313.33999999999997"/>
    <n v="1566.7"/>
    <n v="0.1"/>
    <n v="156.66999999999999"/>
    <x v="0"/>
    <n v="1"/>
  </r>
  <r>
    <x v="5"/>
    <n v="45082"/>
    <s v="06-002"/>
    <x v="1"/>
    <x v="26"/>
    <s v="Silla Ergonómica"/>
    <x v="4"/>
    <x v="1"/>
    <n v="1"/>
    <n v="332.53"/>
    <n v="332.53"/>
    <n v="7.0000000000000007E-2"/>
    <n v="23.277100000000001"/>
    <x v="0"/>
    <n v="1"/>
  </r>
  <r>
    <x v="5"/>
    <n v="45088"/>
    <s v="06-003"/>
    <x v="0"/>
    <x v="32"/>
    <s v="Mouse"/>
    <x v="3"/>
    <x v="1"/>
    <n v="2"/>
    <n v="34.44"/>
    <n v="68.88"/>
    <n v="0.08"/>
    <n v="5.5103999999999997"/>
    <x v="0"/>
    <n v="1"/>
  </r>
  <r>
    <x v="5"/>
    <n v="45096"/>
    <s v="06-004"/>
    <x v="1"/>
    <x v="10"/>
    <s v="Laptop"/>
    <x v="1"/>
    <x v="0"/>
    <n v="5"/>
    <n v="1003.12"/>
    <n v="5015.6000000000004"/>
    <n v="0.09"/>
    <n v="451.404"/>
    <x v="0"/>
    <n v="1"/>
  </r>
  <r>
    <x v="5"/>
    <n v="45083"/>
    <s v="06-005"/>
    <x v="7"/>
    <x v="31"/>
    <s v="Router"/>
    <x v="2"/>
    <x v="1"/>
    <n v="11"/>
    <n v="66.86"/>
    <n v="735.46"/>
    <n v="0.08"/>
    <n v="58.836799999999997"/>
    <x v="1"/>
    <n v="0"/>
  </r>
  <r>
    <x v="5"/>
    <n v="45086"/>
    <s v="06-006"/>
    <x v="5"/>
    <x v="16"/>
    <s v="Router"/>
    <x v="2"/>
    <x v="0"/>
    <n v="8"/>
    <n v="114.6"/>
    <n v="916.8"/>
    <n v="0.1"/>
    <n v="91.68"/>
    <x v="0"/>
    <n v="1"/>
  </r>
  <r>
    <x v="5"/>
    <n v="45084"/>
    <s v="06-007"/>
    <x v="2"/>
    <x v="29"/>
    <s v="Mouse"/>
    <x v="3"/>
    <x v="1"/>
    <n v="3"/>
    <n v="12.54"/>
    <n v="37.619999999999997"/>
    <n v="0.08"/>
    <n v="3.0095999999999998"/>
    <x v="0"/>
    <n v="1"/>
  </r>
  <r>
    <x v="5"/>
    <n v="45086"/>
    <s v="06-008"/>
    <x v="0"/>
    <x v="9"/>
    <s v="Silla Ergonómica"/>
    <x v="4"/>
    <x v="0"/>
    <n v="4"/>
    <n v="239.61"/>
    <n v="958.44"/>
    <n v="0.11"/>
    <n v="105.4284"/>
    <x v="0"/>
    <n v="1"/>
  </r>
  <r>
    <x v="5"/>
    <n v="45105"/>
    <s v="06-009"/>
    <x v="7"/>
    <x v="14"/>
    <s v="Disco SSD"/>
    <x v="1"/>
    <x v="1"/>
    <n v="5"/>
    <n v="83.58"/>
    <n v="417.9"/>
    <n v="7.0000000000000007E-2"/>
    <n v="29.253"/>
    <x v="0"/>
    <n v="1"/>
  </r>
  <r>
    <x v="5"/>
    <n v="45094"/>
    <s v="06-010"/>
    <x v="6"/>
    <x v="34"/>
    <s v="Impresora"/>
    <x v="0"/>
    <x v="2"/>
    <n v="1"/>
    <n v="176"/>
    <n v="176"/>
    <n v="0.12"/>
    <n v="21.12"/>
    <x v="1"/>
    <n v="0"/>
  </r>
  <r>
    <x v="5"/>
    <n v="45094"/>
    <s v="06-011"/>
    <x v="2"/>
    <x v="6"/>
    <s v="Silla Ergonómica"/>
    <x v="4"/>
    <x v="1"/>
    <n v="3"/>
    <n v="196.03"/>
    <n v="588.09"/>
    <n v="0.09"/>
    <n v="52.928100000000001"/>
    <x v="0"/>
    <n v="1"/>
  </r>
  <r>
    <x v="5"/>
    <n v="45095"/>
    <s v="06-012"/>
    <x v="6"/>
    <x v="25"/>
    <s v="Laptop"/>
    <x v="1"/>
    <x v="0"/>
    <n v="5"/>
    <n v="1420.84"/>
    <n v="7104.2"/>
    <n v="0.09"/>
    <n v="639.37800000000004"/>
    <x v="0"/>
    <n v="1"/>
  </r>
  <r>
    <x v="5"/>
    <n v="45087"/>
    <s v="06-013"/>
    <x v="5"/>
    <x v="2"/>
    <s v="Disco SSD"/>
    <x v="1"/>
    <x v="1"/>
    <n v="1"/>
    <n v="166.39"/>
    <n v="166.39"/>
    <n v="0.09"/>
    <n v="14.975099999999999"/>
    <x v="1"/>
    <n v="0"/>
  </r>
  <r>
    <x v="5"/>
    <n v="45105"/>
    <s v="06-014"/>
    <x v="7"/>
    <x v="24"/>
    <s v="Webcam"/>
    <x v="3"/>
    <x v="1"/>
    <n v="12"/>
    <n v="26.09"/>
    <n v="313.08"/>
    <n v="0.09"/>
    <n v="28.177199999999999"/>
    <x v="0"/>
    <n v="1"/>
  </r>
  <r>
    <x v="5"/>
    <n v="45104"/>
    <s v="06-015"/>
    <x v="0"/>
    <x v="27"/>
    <s v="Webcam"/>
    <x v="3"/>
    <x v="0"/>
    <n v="11"/>
    <n v="70.59"/>
    <n v="776.49"/>
    <n v="0.11"/>
    <n v="85.413899999999998"/>
    <x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B31A52-8840-49B8-864A-B56CB78C1BF2}" name="ptCiudad"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3:K43" firstHeaderRow="1" firstDataRow="1" firstDataCol="1"/>
  <pivotFields count="15">
    <pivotField showAll="0"/>
    <pivotField showAll="0"/>
    <pivotField showAll="0"/>
    <pivotField showAll="0"/>
    <pivotField axis="axisRow" showAll="0">
      <items count="40">
        <item x="0"/>
        <item x="4"/>
        <item x="15"/>
        <item x="28"/>
        <item x="2"/>
        <item x="26"/>
        <item x="20"/>
        <item x="6"/>
        <item x="19"/>
        <item x="31"/>
        <item x="12"/>
        <item x="22"/>
        <item x="5"/>
        <item x="1"/>
        <item x="30"/>
        <item x="18"/>
        <item x="38"/>
        <item x="35"/>
        <item x="29"/>
        <item x="32"/>
        <item x="24"/>
        <item x="36"/>
        <item x="3"/>
        <item x="27"/>
        <item x="21"/>
        <item x="8"/>
        <item x="37"/>
        <item x="17"/>
        <item x="11"/>
        <item x="10"/>
        <item x="25"/>
        <item x="7"/>
        <item x="34"/>
        <item x="13"/>
        <item x="33"/>
        <item x="9"/>
        <item x="16"/>
        <item x="23"/>
        <item x="14"/>
        <item t="default"/>
      </items>
    </pivotField>
    <pivotField showAll="0"/>
    <pivotField showAll="0"/>
    <pivotField showAll="0"/>
    <pivotField showAll="0"/>
    <pivotField showAll="0"/>
    <pivotField dataField="1" showAll="0"/>
    <pivotField showAll="0"/>
    <pivotField showAll="0"/>
    <pivotField showAll="0"/>
    <pivotField showAll="0"/>
  </pivotFields>
  <rowFields count="1">
    <field x="4"/>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Items count="1">
    <i/>
  </colItems>
  <dataFields count="1">
    <dataField name="Sum of Ventas_USD"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3CDC115-DD78-4286-9A51-5FB85DC0D336}" name="ptMes"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0" firstHeaderRow="1" firstDataRow="1" firstDataCol="1"/>
  <pivotFields count="15">
    <pivotField axis="axisRow" showAll="0">
      <items count="7">
        <item x="3"/>
        <item x="0"/>
        <item x="1"/>
        <item x="5"/>
        <item x="2"/>
        <item x="4"/>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Sum of Ventas_USD"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B233881-64EF-459A-B6EF-EA22E8F537BE}" name="ptCiudad"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43" firstHeaderRow="1" firstDataRow="1" firstDataCol="1"/>
  <pivotFields count="15">
    <pivotField showAll="0"/>
    <pivotField showAll="0"/>
    <pivotField showAll="0"/>
    <pivotField showAll="0"/>
    <pivotField axis="axisRow" showAll="0">
      <items count="40">
        <item x="0"/>
        <item x="4"/>
        <item x="15"/>
        <item x="28"/>
        <item x="2"/>
        <item x="26"/>
        <item x="20"/>
        <item x="6"/>
        <item x="19"/>
        <item x="31"/>
        <item x="12"/>
        <item x="22"/>
        <item x="5"/>
        <item x="1"/>
        <item x="30"/>
        <item x="18"/>
        <item x="38"/>
        <item x="35"/>
        <item x="29"/>
        <item x="32"/>
        <item x="24"/>
        <item x="36"/>
        <item x="3"/>
        <item x="27"/>
        <item x="21"/>
        <item x="8"/>
        <item x="37"/>
        <item x="17"/>
        <item x="11"/>
        <item x="10"/>
        <item x="25"/>
        <item x="7"/>
        <item x="34"/>
        <item x="13"/>
        <item x="33"/>
        <item x="9"/>
        <item x="16"/>
        <item x="23"/>
        <item x="14"/>
        <item t="default"/>
      </items>
    </pivotField>
    <pivotField showAll="0"/>
    <pivotField showAll="0"/>
    <pivotField showAll="0"/>
    <pivotField showAll="0"/>
    <pivotField showAll="0"/>
    <pivotField dataField="1" showAll="0"/>
    <pivotField showAll="0"/>
    <pivotField showAll="0"/>
    <pivotField showAll="0"/>
    <pivotField showAll="0"/>
  </pivotFields>
  <rowFields count="1">
    <field x="4"/>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Items count="1">
    <i/>
  </colItems>
  <dataFields count="1">
    <dataField name="Sum of Ventas_USD" fld="10"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AC6F0DC-32D6-4972-B563-30FDDD1F0D07}" name="ptVendedor"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12" firstHeaderRow="1" firstDataRow="1" firstDataCol="1"/>
  <pivotFields count="15">
    <pivotField showAll="0"/>
    <pivotField showAll="0"/>
    <pivotField showAll="0"/>
    <pivotField axis="axisRow" showAll="0">
      <items count="9">
        <item x="6"/>
        <item x="4"/>
        <item x="3"/>
        <item x="2"/>
        <item x="1"/>
        <item x="0"/>
        <item x="7"/>
        <item x="5"/>
        <item t="default"/>
      </items>
    </pivotField>
    <pivotField showAll="0"/>
    <pivotField showAll="0"/>
    <pivotField showAll="0"/>
    <pivotField showAll="0"/>
    <pivotField showAll="0"/>
    <pivotField showAll="0"/>
    <pivotField dataField="1" showAll="0"/>
    <pivotField showAll="0"/>
    <pivotField showAll="0"/>
    <pivotField showAll="0"/>
    <pivotField showAll="0"/>
  </pivotFields>
  <rowFields count="1">
    <field x="3"/>
  </rowFields>
  <rowItems count="9">
    <i>
      <x/>
    </i>
    <i>
      <x v="1"/>
    </i>
    <i>
      <x v="2"/>
    </i>
    <i>
      <x v="3"/>
    </i>
    <i>
      <x v="4"/>
    </i>
    <i>
      <x v="5"/>
    </i>
    <i>
      <x v="6"/>
    </i>
    <i>
      <x v="7"/>
    </i>
    <i t="grand">
      <x/>
    </i>
  </rowItems>
  <colItems count="1">
    <i/>
  </colItems>
  <dataFields count="1">
    <dataField name="Sum of Ventas_USD" fld="10"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9E140A0-8DF4-4411-A7A0-464267F24450}" name="ptCanal"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7" firstHeaderRow="1" firstDataRow="1" firstDataCol="1"/>
  <pivotFields count="15">
    <pivotField showAll="0"/>
    <pivotField showAll="0"/>
    <pivotField showAll="0"/>
    <pivotField showAll="0"/>
    <pivotField showAll="0"/>
    <pivotField showAll="0"/>
    <pivotField showAll="0"/>
    <pivotField axis="axisRow" showAll="0">
      <items count="4">
        <item x="2"/>
        <item x="1"/>
        <item x="0"/>
        <item t="default"/>
      </items>
    </pivotField>
    <pivotField showAll="0"/>
    <pivotField showAll="0"/>
    <pivotField dataField="1" showAll="0"/>
    <pivotField showAll="0"/>
    <pivotField showAll="0"/>
    <pivotField showAll="0"/>
    <pivotField showAll="0"/>
  </pivotFields>
  <rowFields count="1">
    <field x="7"/>
  </rowFields>
  <rowItems count="4">
    <i>
      <x/>
    </i>
    <i>
      <x v="1"/>
    </i>
    <i>
      <x v="2"/>
    </i>
    <i t="grand">
      <x/>
    </i>
  </rowItems>
  <colItems count="1">
    <i/>
  </colItems>
  <dataFields count="1">
    <dataField name="Sum of Ventas_USD" fld="10"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0C64755-B155-4A2F-A78E-D0CBB4A89664}" name="ptCategoria"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9" firstHeaderRow="1" firstDataRow="1" firstDataCol="1"/>
  <pivotFields count="15">
    <pivotField showAll="0"/>
    <pivotField showAll="0"/>
    <pivotField showAll="0"/>
    <pivotField showAll="0"/>
    <pivotField showAll="0"/>
    <pivotField showAll="0"/>
    <pivotField axis="axisRow" showAll="0">
      <items count="6">
        <item x="3"/>
        <item x="4"/>
        <item x="0"/>
        <item x="2"/>
        <item x="1"/>
        <item t="default"/>
      </items>
    </pivotField>
    <pivotField showAll="0"/>
    <pivotField showAll="0"/>
    <pivotField showAll="0"/>
    <pivotField dataField="1" showAll="0"/>
    <pivotField showAll="0"/>
    <pivotField showAll="0"/>
    <pivotField showAll="0"/>
    <pivotField showAll="0"/>
  </pivotFields>
  <rowFields count="1">
    <field x="6"/>
  </rowFields>
  <rowItems count="6">
    <i>
      <x/>
    </i>
    <i>
      <x v="1"/>
    </i>
    <i>
      <x v="2"/>
    </i>
    <i>
      <x v="3"/>
    </i>
    <i>
      <x v="4"/>
    </i>
    <i t="grand">
      <x/>
    </i>
  </rowItems>
  <colItems count="1">
    <i/>
  </colItems>
  <dataFields count="1">
    <dataField name="Sum of Ventas_USD" fld="10"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7F88B86E-9F2E-4A9B-9A1C-EF27286FBD7B}" name="ptEstado"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7" firstHeaderRow="1" firstDataRow="1" firstDataCol="1"/>
  <pivotFields count="15">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axis="axisRow" showAll="0">
      <items count="4">
        <item x="2"/>
        <item x="0"/>
        <item x="1"/>
        <item t="default"/>
      </items>
    </pivotField>
    <pivotField showAll="0"/>
  </pivotFields>
  <rowFields count="1">
    <field x="13"/>
  </rowFields>
  <rowItems count="4">
    <i>
      <x/>
    </i>
    <i>
      <x v="1"/>
    </i>
    <i>
      <x v="2"/>
    </i>
    <i t="grand">
      <x/>
    </i>
  </rowItems>
  <colItems count="1">
    <i/>
  </colItems>
  <dataFields count="1">
    <dataField name="Sum of Ventas_USD" fld="10" baseField="0" baseItem="0"/>
  </dataFields>
  <chartFormats count="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3" count="1" selected="0">
            <x v="0"/>
          </reference>
        </references>
      </pivotArea>
    </chartFormat>
    <chartFormat chart="0" format="2">
      <pivotArea type="data" outline="0" fieldPosition="0">
        <references count="2">
          <reference field="4294967294" count="1" selected="0">
            <x v="0"/>
          </reference>
          <reference field="13" count="1" selected="0">
            <x v="1"/>
          </reference>
        </references>
      </pivotArea>
    </chartFormat>
    <chartFormat chart="0" format="3">
      <pivotArea type="data" outline="0" fieldPosition="0">
        <references count="2">
          <reference field="4294967294" count="1" selected="0">
            <x v="0"/>
          </reference>
          <reference field="1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79C8299-6E6C-46D1-ADEA-8E0BDDC8F2B2}" name="ptMesDash"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10" firstHeaderRow="1" firstDataRow="1" firstDataCol="1"/>
  <pivotFields count="15">
    <pivotField axis="axisRow" showAll="0">
      <items count="7">
        <item x="3"/>
        <item x="0"/>
        <item x="1"/>
        <item x="5"/>
        <item x="2"/>
        <item x="4"/>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0"/>
  </rowFields>
  <rowItems count="7">
    <i>
      <x/>
    </i>
    <i>
      <x v="1"/>
    </i>
    <i>
      <x v="2"/>
    </i>
    <i>
      <x v="3"/>
    </i>
    <i>
      <x v="4"/>
    </i>
    <i>
      <x v="5"/>
    </i>
    <i t="grand">
      <x/>
    </i>
  </rowItems>
  <colItems count="1">
    <i/>
  </colItems>
  <dataFields count="1">
    <dataField name="Sum of Ventas_USD" fld="10"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s" xr10:uid="{CFE49AC0-233D-46E0-A3B6-1DB1EE5E5961}" sourceName="Mes">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udad" xr10:uid="{24C45553-1A3F-4C6B-86A2-F9347B2DEA33}" sourceName="Ciudad">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Vendedor" xr10:uid="{BBB72E7D-0EF8-4E37-9B47-EBCA3C78AB11}" sourceName="Vendedor">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ía" xr10:uid="{2C37D258-EE6F-417E-84BC-CFA074100C0E}" sourceName="Categoría">
  <extLst>
    <x:ext xmlns:x15="http://schemas.microsoft.com/office/spreadsheetml/2010/11/main" uri="{2F2917AC-EB37-4324-AD4E-5DD8C200BD13}">
      <x15:tableSlicerCache tableId="1"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nal" xr10:uid="{74F5E415-5993-476B-9EC7-452103F15BB7}" sourceName="Canal">
  <extLst>
    <x:ext xmlns:x15="http://schemas.microsoft.com/office/spreadsheetml/2010/11/main" uri="{2F2917AC-EB37-4324-AD4E-5DD8C200BD13}">
      <x15:tableSlicerCache tableId="1" column="8"/>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stado" xr10:uid="{7CDBB6D2-06DA-457E-A841-BDC277E716FB}" sourceName="Estado">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es" xr10:uid="{7EFCA85C-DC5B-493A-879A-A7301AC15C36}" cache="Slicer_Mes" caption="Mes" rowHeight="241300"/>
  <slicer name="Ciudad" xr10:uid="{3F252B61-0A75-4B8E-8D68-61AFD7A80B28}" cache="Slicer_Ciudad" caption="Ciudad" rowHeight="241300"/>
  <slicer name="Vendedor" xr10:uid="{361BBAD8-88DA-4B16-889B-BC4F2C28CCA0}" cache="Slicer_Vendedor" caption="Vendedor" rowHeight="241300"/>
  <slicer name="Categoría" xr10:uid="{F1EE66C8-E3BA-4DF8-8316-EA9DE33677C9}" cache="Slicer_Categoría" caption="Categoría" rowHeight="241300"/>
  <slicer name="Canal" xr10:uid="{80602951-D453-41B8-B14B-06C1D0119907}" cache="Slicer_Canal" caption="Canal" rowHeight="241300"/>
  <slicer name="Estado" xr10:uid="{393FE8D0-5FC0-4078-AB23-10FD2AF7CB86}" cache="Slicer_Estado" caption="Estado"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2F802E-2CD3-454B-A0AE-A955B401DBE3}" name="tblVentasConsolidada" displayName="tblVentasConsolidada" ref="A1:O138" totalsRowShown="0" headerRowDxfId="0">
  <autoFilter ref="A1:O138" xr:uid="{A62F802E-2CD3-454B-A0AE-A955B401DBE3}">
    <filterColumn colId="4">
      <filters>
        <filter val="Barranquilla"/>
      </filters>
    </filterColumn>
  </autoFilter>
  <tableColumns count="15">
    <tableColumn id="1" xr3:uid="{1153A956-836C-486B-90C3-2BBD9A60F5F4}" name="Mes"/>
    <tableColumn id="2" xr3:uid="{671A1222-1F14-43F8-9BDC-25F2025395A3}" name="Fecha"/>
    <tableColumn id="3" xr3:uid="{E899A221-5DD9-4B64-B7F9-2EE28A75357A}" name="ID_Venta"/>
    <tableColumn id="4" xr3:uid="{7DB8B3A3-849A-484F-811D-0D154B5B3B34}" name="Vendedor"/>
    <tableColumn id="5" xr3:uid="{E2578990-3FCD-4FD4-8E64-A3E48C04EA97}" name="Ciudad"/>
    <tableColumn id="6" xr3:uid="{FB3A181D-0E25-40D0-97BF-A27A885C3BCF}" name="Producto"/>
    <tableColumn id="7" xr3:uid="{64B40984-FA26-41B3-AA57-0915C542C6C5}" name="Categoría"/>
    <tableColumn id="8" xr3:uid="{AE03223E-B75F-4446-A9D7-919A2B5263F9}" name="Canal"/>
    <tableColumn id="9" xr3:uid="{C89B1961-DE4F-40A3-BB92-D3B9C2AA26C3}" name="Unidades"/>
    <tableColumn id="10" xr3:uid="{FB0E1224-B868-46F1-BEE3-876391DE1AB1}" name="Precio_Unitario_USD"/>
    <tableColumn id="11" xr3:uid="{CFD1E004-BC92-490A-B476-A9B01216519D}" name="Ventas_USD"/>
    <tableColumn id="12" xr3:uid="{BC02843E-906C-4799-A1EE-0D9ECB6D7808}" name="%Comisión"/>
    <tableColumn id="13" xr3:uid="{7D5E8432-8BBE-48BF-9D01-553B20B5A8A5}" name="Comisión_USD"/>
    <tableColumn id="14" xr3:uid="{641009E7-2F0B-4F16-A933-F314D1FD251D}" name="Estado"/>
    <tableColumn id="15" xr3:uid="{35AF0666-0DD3-40EA-A15A-30578BD7E4CE}" name="Venta_Efectiva_Flag"/>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24E916A-B719-444F-8A04-4B9F39515E1C}">
  <we:reference id="wa200010215" version="1.0.0.0" store="en-US" storeType="OMEX"/>
  <we:alternateReferences>
    <we:reference id="WA200010215" version="1.0.0.0" store="" storeType="OMEX"/>
  </we:alternateReferences>
  <we:properties/>
  <we:bindings/>
  <we:snapshot xmlns:r="http://schemas.openxmlformats.org/officeDocument/2006/relationships"/>
</we:webextension>
</file>

<file path=xl/worksheets/_rels/sheet1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3.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17.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25"/>
  <sheetViews>
    <sheetView showGridLines="0" topLeftCell="A7" workbookViewId="0">
      <selection activeCell="H11" sqref="H11"/>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44955</v>
      </c>
      <c r="B2" s="3" t="s">
        <v>21</v>
      </c>
      <c r="C2" s="3" t="s">
        <v>5</v>
      </c>
      <c r="D2" s="3" t="s">
        <v>22</v>
      </c>
      <c r="E2" s="3" t="s">
        <v>23</v>
      </c>
      <c r="F2" s="3" t="s">
        <v>24</v>
      </c>
      <c r="G2" s="3" t="s">
        <v>25</v>
      </c>
      <c r="H2" s="4">
        <v>2</v>
      </c>
      <c r="I2" s="5">
        <v>248.76</v>
      </c>
      <c r="J2" s="6">
        <f t="shared" ref="J2:J25" si="0">H2*I2</f>
        <v>497.52</v>
      </c>
      <c r="K2" s="7">
        <v>0.1</v>
      </c>
      <c r="L2" s="6">
        <f t="shared" ref="L2:L25" si="1">J2*K2</f>
        <v>49.752000000000002</v>
      </c>
      <c r="M2" s="3" t="s">
        <v>26</v>
      </c>
    </row>
    <row r="3" spans="1:13" x14ac:dyDescent="0.35">
      <c r="A3" s="8">
        <v>44948</v>
      </c>
      <c r="B3" s="9" t="s">
        <v>27</v>
      </c>
      <c r="C3" s="9" t="s">
        <v>1</v>
      </c>
      <c r="D3" s="9" t="s">
        <v>28</v>
      </c>
      <c r="E3" s="9" t="s">
        <v>29</v>
      </c>
      <c r="F3" s="9" t="s">
        <v>30</v>
      </c>
      <c r="G3" s="9" t="s">
        <v>25</v>
      </c>
      <c r="H3" s="10">
        <v>4</v>
      </c>
      <c r="I3" s="11">
        <v>977.28</v>
      </c>
      <c r="J3" s="12">
        <f t="shared" si="0"/>
        <v>3909.12</v>
      </c>
      <c r="K3" s="13">
        <v>0.11</v>
      </c>
      <c r="L3" s="12">
        <f t="shared" si="1"/>
        <v>430.00319999999999</v>
      </c>
      <c r="M3" s="9" t="s">
        <v>26</v>
      </c>
    </row>
    <row r="4" spans="1:13" x14ac:dyDescent="0.35">
      <c r="A4" s="2">
        <v>44950</v>
      </c>
      <c r="B4" s="3" t="s">
        <v>31</v>
      </c>
      <c r="C4" s="3" t="s">
        <v>6</v>
      </c>
      <c r="D4" s="3" t="s">
        <v>32</v>
      </c>
      <c r="E4" s="3" t="s">
        <v>33</v>
      </c>
      <c r="F4" s="3" t="s">
        <v>34</v>
      </c>
      <c r="G4" s="3" t="s">
        <v>25</v>
      </c>
      <c r="H4" s="4">
        <v>3</v>
      </c>
      <c r="I4" s="5">
        <v>110.68</v>
      </c>
      <c r="J4" s="6">
        <f t="shared" si="0"/>
        <v>332.04</v>
      </c>
      <c r="K4" s="7">
        <v>0.1</v>
      </c>
      <c r="L4" s="6">
        <f t="shared" si="1"/>
        <v>33.204000000000001</v>
      </c>
      <c r="M4" s="3" t="s">
        <v>26</v>
      </c>
    </row>
    <row r="5" spans="1:13" x14ac:dyDescent="0.35">
      <c r="A5" s="8">
        <v>44954</v>
      </c>
      <c r="B5" s="9" t="s">
        <v>35</v>
      </c>
      <c r="C5" s="9" t="s">
        <v>5</v>
      </c>
      <c r="D5" s="9" t="s">
        <v>36</v>
      </c>
      <c r="E5" s="9" t="s">
        <v>37</v>
      </c>
      <c r="F5" s="9" t="s">
        <v>38</v>
      </c>
      <c r="G5" s="9" t="s">
        <v>39</v>
      </c>
      <c r="H5" s="10">
        <v>2</v>
      </c>
      <c r="I5" s="11">
        <v>28.22</v>
      </c>
      <c r="J5" s="12">
        <f t="shared" si="0"/>
        <v>56.44</v>
      </c>
      <c r="K5" s="13">
        <v>0.08</v>
      </c>
      <c r="L5" s="12">
        <f t="shared" si="1"/>
        <v>4.5152000000000001</v>
      </c>
      <c r="M5" s="9" t="s">
        <v>26</v>
      </c>
    </row>
    <row r="6" spans="1:13" x14ac:dyDescent="0.35">
      <c r="A6" s="2">
        <v>44955</v>
      </c>
      <c r="B6" s="3" t="s">
        <v>40</v>
      </c>
      <c r="C6" s="3" t="s">
        <v>1</v>
      </c>
      <c r="D6" s="3" t="s">
        <v>41</v>
      </c>
      <c r="E6" s="3" t="s">
        <v>42</v>
      </c>
      <c r="F6" s="3" t="s">
        <v>30</v>
      </c>
      <c r="G6" s="3" t="s">
        <v>43</v>
      </c>
      <c r="H6" s="4">
        <v>4</v>
      </c>
      <c r="I6" s="5">
        <v>255.95</v>
      </c>
      <c r="J6" s="6">
        <f t="shared" si="0"/>
        <v>1023.8</v>
      </c>
      <c r="K6" s="7">
        <v>0.13</v>
      </c>
      <c r="L6" s="6">
        <f t="shared" si="1"/>
        <v>133.09399999999999</v>
      </c>
      <c r="M6" s="3" t="s">
        <v>26</v>
      </c>
    </row>
    <row r="7" spans="1:13" x14ac:dyDescent="0.35">
      <c r="A7" s="8">
        <v>44950</v>
      </c>
      <c r="B7" s="9" t="s">
        <v>44</v>
      </c>
      <c r="C7" s="9" t="s">
        <v>8</v>
      </c>
      <c r="D7" s="9" t="s">
        <v>45</v>
      </c>
      <c r="E7" s="9" t="s">
        <v>42</v>
      </c>
      <c r="F7" s="9" t="s">
        <v>30</v>
      </c>
      <c r="G7" s="9" t="s">
        <v>43</v>
      </c>
      <c r="H7" s="10">
        <v>4</v>
      </c>
      <c r="I7" s="11">
        <v>318.08999999999997</v>
      </c>
      <c r="J7" s="12">
        <f t="shared" si="0"/>
        <v>1272.3599999999999</v>
      </c>
      <c r="K7" s="13">
        <v>0.13</v>
      </c>
      <c r="L7" s="12">
        <f t="shared" si="1"/>
        <v>165.4068</v>
      </c>
      <c r="M7" s="9" t="s">
        <v>26</v>
      </c>
    </row>
    <row r="8" spans="1:13" x14ac:dyDescent="0.35">
      <c r="A8" s="2">
        <v>44946</v>
      </c>
      <c r="B8" s="3" t="s">
        <v>46</v>
      </c>
      <c r="C8" s="3" t="s">
        <v>7</v>
      </c>
      <c r="D8" s="3" t="s">
        <v>47</v>
      </c>
      <c r="E8" s="3" t="s">
        <v>42</v>
      </c>
      <c r="F8" s="3" t="s">
        <v>30</v>
      </c>
      <c r="G8" s="3" t="s">
        <v>43</v>
      </c>
      <c r="H8" s="4">
        <v>1</v>
      </c>
      <c r="I8" s="5">
        <v>196.13</v>
      </c>
      <c r="J8" s="6">
        <f t="shared" si="0"/>
        <v>196.13</v>
      </c>
      <c r="K8" s="7">
        <v>0.12</v>
      </c>
      <c r="L8" s="6">
        <f t="shared" si="1"/>
        <v>23.535599999999999</v>
      </c>
      <c r="M8" s="3" t="s">
        <v>26</v>
      </c>
    </row>
    <row r="9" spans="1:13" x14ac:dyDescent="0.35">
      <c r="A9" s="8">
        <v>44948</v>
      </c>
      <c r="B9" s="9" t="s">
        <v>48</v>
      </c>
      <c r="C9" s="9" t="s">
        <v>6</v>
      </c>
      <c r="D9" s="9" t="s">
        <v>49</v>
      </c>
      <c r="E9" s="9" t="s">
        <v>50</v>
      </c>
      <c r="F9" s="9" t="s">
        <v>38</v>
      </c>
      <c r="G9" s="9" t="s">
        <v>39</v>
      </c>
      <c r="H9" s="10">
        <v>9</v>
      </c>
      <c r="I9" s="11">
        <v>20.7</v>
      </c>
      <c r="J9" s="12">
        <f t="shared" si="0"/>
        <v>186.29999999999998</v>
      </c>
      <c r="K9" s="13">
        <v>7.0000000000000007E-2</v>
      </c>
      <c r="L9" s="12">
        <f t="shared" si="1"/>
        <v>13.041</v>
      </c>
      <c r="M9" s="9" t="s">
        <v>26</v>
      </c>
    </row>
    <row r="10" spans="1:13" x14ac:dyDescent="0.35">
      <c r="A10" s="2">
        <v>44949</v>
      </c>
      <c r="B10" s="3" t="s">
        <v>51</v>
      </c>
      <c r="C10" s="3" t="s">
        <v>2</v>
      </c>
      <c r="D10" s="3" t="s">
        <v>52</v>
      </c>
      <c r="E10" s="3" t="s">
        <v>53</v>
      </c>
      <c r="F10" s="3" t="s">
        <v>30</v>
      </c>
      <c r="G10" s="3" t="s">
        <v>43</v>
      </c>
      <c r="H10" s="4">
        <v>12</v>
      </c>
      <c r="I10" s="5">
        <v>75.41</v>
      </c>
      <c r="J10" s="6">
        <f t="shared" si="0"/>
        <v>904.92</v>
      </c>
      <c r="K10" s="7">
        <v>0.13</v>
      </c>
      <c r="L10" s="6">
        <f t="shared" si="1"/>
        <v>117.6396</v>
      </c>
      <c r="M10" s="3" t="s">
        <v>54</v>
      </c>
    </row>
    <row r="11" spans="1:13" x14ac:dyDescent="0.35">
      <c r="A11" s="8">
        <v>44927</v>
      </c>
      <c r="B11" s="9" t="s">
        <v>55</v>
      </c>
      <c r="C11" s="9" t="s">
        <v>8</v>
      </c>
      <c r="D11" s="9" t="s">
        <v>56</v>
      </c>
      <c r="E11" s="9" t="s">
        <v>53</v>
      </c>
      <c r="F11" s="9" t="s">
        <v>30</v>
      </c>
      <c r="G11" s="9" t="s">
        <v>25</v>
      </c>
      <c r="H11" s="10">
        <v>8</v>
      </c>
      <c r="I11" s="11">
        <v>170.48</v>
      </c>
      <c r="J11" s="12">
        <f t="shared" si="0"/>
        <v>1363.84</v>
      </c>
      <c r="K11" s="13">
        <v>9.0000000000000011E-2</v>
      </c>
      <c r="L11" s="12">
        <f t="shared" si="1"/>
        <v>122.74560000000001</v>
      </c>
      <c r="M11" s="9" t="s">
        <v>26</v>
      </c>
    </row>
    <row r="12" spans="1:13" x14ac:dyDescent="0.35">
      <c r="A12" s="2">
        <v>44933</v>
      </c>
      <c r="B12" s="3" t="s">
        <v>57</v>
      </c>
      <c r="C12" s="3" t="s">
        <v>1</v>
      </c>
      <c r="D12" s="3" t="s">
        <v>58</v>
      </c>
      <c r="E12" s="3" t="s">
        <v>42</v>
      </c>
      <c r="F12" s="3" t="s">
        <v>30</v>
      </c>
      <c r="G12" s="3" t="s">
        <v>39</v>
      </c>
      <c r="H12" s="4">
        <v>4</v>
      </c>
      <c r="I12" s="5">
        <v>518.4</v>
      </c>
      <c r="J12" s="6">
        <f t="shared" si="0"/>
        <v>2073.6</v>
      </c>
      <c r="K12" s="7">
        <v>7.0000000000000007E-2</v>
      </c>
      <c r="L12" s="6">
        <f t="shared" si="1"/>
        <v>145.15200000000002</v>
      </c>
      <c r="M12" s="3" t="s">
        <v>26</v>
      </c>
    </row>
    <row r="13" spans="1:13" x14ac:dyDescent="0.35">
      <c r="A13" s="8">
        <v>44955</v>
      </c>
      <c r="B13" s="9" t="s">
        <v>59</v>
      </c>
      <c r="C13" s="9" t="s">
        <v>6</v>
      </c>
      <c r="D13" s="9" t="s">
        <v>60</v>
      </c>
      <c r="E13" s="9" t="s">
        <v>29</v>
      </c>
      <c r="F13" s="9" t="s">
        <v>30</v>
      </c>
      <c r="G13" s="9" t="s">
        <v>39</v>
      </c>
      <c r="H13" s="10">
        <v>2</v>
      </c>
      <c r="I13" s="11">
        <v>788.67</v>
      </c>
      <c r="J13" s="12">
        <f t="shared" si="0"/>
        <v>1577.34</v>
      </c>
      <c r="K13" s="13">
        <v>7.0000000000000007E-2</v>
      </c>
      <c r="L13" s="12">
        <f t="shared" si="1"/>
        <v>110.41380000000001</v>
      </c>
      <c r="M13" s="9" t="s">
        <v>54</v>
      </c>
    </row>
    <row r="14" spans="1:13" x14ac:dyDescent="0.35">
      <c r="A14" s="2">
        <v>44951</v>
      </c>
      <c r="B14" s="3" t="s">
        <v>61</v>
      </c>
      <c r="C14" s="3" t="s">
        <v>7</v>
      </c>
      <c r="D14" s="3" t="s">
        <v>62</v>
      </c>
      <c r="E14" s="3" t="s">
        <v>53</v>
      </c>
      <c r="F14" s="3" t="s">
        <v>30</v>
      </c>
      <c r="G14" s="3" t="s">
        <v>39</v>
      </c>
      <c r="H14" s="4">
        <v>5</v>
      </c>
      <c r="I14" s="5">
        <v>56.19</v>
      </c>
      <c r="J14" s="6">
        <f t="shared" si="0"/>
        <v>280.95</v>
      </c>
      <c r="K14" s="7">
        <v>7.0000000000000007E-2</v>
      </c>
      <c r="L14" s="6">
        <f t="shared" si="1"/>
        <v>19.666500000000003</v>
      </c>
      <c r="M14" s="3" t="s">
        <v>26</v>
      </c>
    </row>
    <row r="15" spans="1:13" x14ac:dyDescent="0.35">
      <c r="A15" s="8">
        <v>44936</v>
      </c>
      <c r="B15" s="9" t="s">
        <v>63</v>
      </c>
      <c r="C15" s="9" t="s">
        <v>2</v>
      </c>
      <c r="D15" s="9" t="s">
        <v>64</v>
      </c>
      <c r="E15" s="9" t="s">
        <v>65</v>
      </c>
      <c r="F15" s="9" t="s">
        <v>66</v>
      </c>
      <c r="G15" s="9" t="s">
        <v>39</v>
      </c>
      <c r="H15" s="10">
        <v>3</v>
      </c>
      <c r="I15" s="11">
        <v>279.82</v>
      </c>
      <c r="J15" s="12">
        <f t="shared" si="0"/>
        <v>839.46</v>
      </c>
      <c r="K15" s="13">
        <v>7.0000000000000007E-2</v>
      </c>
      <c r="L15" s="12">
        <f t="shared" si="1"/>
        <v>58.762200000000007</v>
      </c>
      <c r="M15" s="9" t="s">
        <v>26</v>
      </c>
    </row>
    <row r="16" spans="1:13" x14ac:dyDescent="0.35">
      <c r="A16" s="2">
        <v>44956</v>
      </c>
      <c r="B16" s="3" t="s">
        <v>67</v>
      </c>
      <c r="C16" s="3" t="s">
        <v>4</v>
      </c>
      <c r="D16" s="3" t="s">
        <v>68</v>
      </c>
      <c r="E16" s="3" t="s">
        <v>69</v>
      </c>
      <c r="F16" s="3" t="s">
        <v>30</v>
      </c>
      <c r="G16" s="3" t="s">
        <v>39</v>
      </c>
      <c r="H16" s="4">
        <v>3</v>
      </c>
      <c r="I16" s="5">
        <v>359.06</v>
      </c>
      <c r="J16" s="6">
        <f t="shared" si="0"/>
        <v>1077.18</v>
      </c>
      <c r="K16" s="7">
        <v>0.08</v>
      </c>
      <c r="L16" s="6">
        <f t="shared" si="1"/>
        <v>86.174400000000006</v>
      </c>
      <c r="M16" s="3" t="s">
        <v>26</v>
      </c>
    </row>
    <row r="17" spans="1:13" x14ac:dyDescent="0.35">
      <c r="A17" s="8">
        <v>44940</v>
      </c>
      <c r="B17" s="9" t="s">
        <v>70</v>
      </c>
      <c r="C17" s="9" t="s">
        <v>7</v>
      </c>
      <c r="D17" s="9" t="s">
        <v>71</v>
      </c>
      <c r="E17" s="9" t="s">
        <v>53</v>
      </c>
      <c r="F17" s="9" t="s">
        <v>30</v>
      </c>
      <c r="G17" s="9" t="s">
        <v>25</v>
      </c>
      <c r="H17" s="10">
        <v>9</v>
      </c>
      <c r="I17" s="11">
        <v>150.19999999999999</v>
      </c>
      <c r="J17" s="12">
        <f t="shared" si="0"/>
        <v>1351.8</v>
      </c>
      <c r="K17" s="13">
        <v>0.1</v>
      </c>
      <c r="L17" s="12">
        <f t="shared" si="1"/>
        <v>135.18</v>
      </c>
      <c r="M17" s="9" t="s">
        <v>54</v>
      </c>
    </row>
    <row r="18" spans="1:13" x14ac:dyDescent="0.35">
      <c r="A18" s="2">
        <v>44953</v>
      </c>
      <c r="B18" s="3" t="s">
        <v>72</v>
      </c>
      <c r="C18" s="3" t="s">
        <v>3</v>
      </c>
      <c r="D18" s="3" t="s">
        <v>73</v>
      </c>
      <c r="E18" s="3" t="s">
        <v>69</v>
      </c>
      <c r="F18" s="3" t="s">
        <v>30</v>
      </c>
      <c r="G18" s="3" t="s">
        <v>25</v>
      </c>
      <c r="H18" s="4">
        <v>3</v>
      </c>
      <c r="I18" s="5">
        <v>336.9</v>
      </c>
      <c r="J18" s="6">
        <f t="shared" si="0"/>
        <v>1010.6999999999999</v>
      </c>
      <c r="K18" s="7">
        <v>0.1</v>
      </c>
      <c r="L18" s="6">
        <f t="shared" si="1"/>
        <v>101.07</v>
      </c>
      <c r="M18" s="3" t="s">
        <v>26</v>
      </c>
    </row>
    <row r="19" spans="1:13" x14ac:dyDescent="0.35">
      <c r="A19" s="8">
        <v>44954</v>
      </c>
      <c r="B19" s="9" t="s">
        <v>74</v>
      </c>
      <c r="C19" s="9" t="s">
        <v>8</v>
      </c>
      <c r="D19" s="9" t="s">
        <v>75</v>
      </c>
      <c r="E19" s="9" t="s">
        <v>65</v>
      </c>
      <c r="F19" s="9" t="s">
        <v>66</v>
      </c>
      <c r="G19" s="9" t="s">
        <v>25</v>
      </c>
      <c r="H19" s="10">
        <v>5</v>
      </c>
      <c r="I19" s="11">
        <v>276.79000000000002</v>
      </c>
      <c r="J19" s="12">
        <f t="shared" si="0"/>
        <v>1383.95</v>
      </c>
      <c r="K19" s="13">
        <v>0.1</v>
      </c>
      <c r="L19" s="12">
        <f t="shared" si="1"/>
        <v>138.39500000000001</v>
      </c>
      <c r="M19" s="9" t="s">
        <v>26</v>
      </c>
    </row>
    <row r="20" spans="1:13" x14ac:dyDescent="0.35">
      <c r="A20" s="2">
        <v>44933</v>
      </c>
      <c r="B20" s="3" t="s">
        <v>76</v>
      </c>
      <c r="C20" s="3" t="s">
        <v>6</v>
      </c>
      <c r="D20" s="3" t="s">
        <v>77</v>
      </c>
      <c r="E20" s="3" t="s">
        <v>23</v>
      </c>
      <c r="F20" s="3" t="s">
        <v>24</v>
      </c>
      <c r="G20" s="3" t="s">
        <v>43</v>
      </c>
      <c r="H20" s="4">
        <v>5</v>
      </c>
      <c r="I20" s="5">
        <v>148.74</v>
      </c>
      <c r="J20" s="6">
        <f t="shared" si="0"/>
        <v>743.7</v>
      </c>
      <c r="K20" s="7">
        <v>0.11</v>
      </c>
      <c r="L20" s="6">
        <f t="shared" si="1"/>
        <v>81.807000000000002</v>
      </c>
      <c r="M20" s="3" t="s">
        <v>54</v>
      </c>
    </row>
    <row r="21" spans="1:13" x14ac:dyDescent="0.35">
      <c r="A21" s="8">
        <v>44948</v>
      </c>
      <c r="B21" s="9" t="s">
        <v>78</v>
      </c>
      <c r="C21" s="9" t="s">
        <v>4</v>
      </c>
      <c r="D21" s="9" t="s">
        <v>79</v>
      </c>
      <c r="E21" s="9" t="s">
        <v>69</v>
      </c>
      <c r="F21" s="9" t="s">
        <v>30</v>
      </c>
      <c r="G21" s="9" t="s">
        <v>43</v>
      </c>
      <c r="H21" s="10">
        <v>5</v>
      </c>
      <c r="I21" s="11">
        <v>242.62</v>
      </c>
      <c r="J21" s="12">
        <f t="shared" si="0"/>
        <v>1213.0999999999999</v>
      </c>
      <c r="K21" s="13">
        <v>0.13</v>
      </c>
      <c r="L21" s="12">
        <f t="shared" si="1"/>
        <v>157.703</v>
      </c>
      <c r="M21" s="9" t="s">
        <v>80</v>
      </c>
    </row>
    <row r="22" spans="1:13" x14ac:dyDescent="0.35">
      <c r="A22" s="2">
        <v>44952</v>
      </c>
      <c r="B22" s="3" t="s">
        <v>81</v>
      </c>
      <c r="C22" s="3" t="s">
        <v>1</v>
      </c>
      <c r="D22" s="3" t="s">
        <v>82</v>
      </c>
      <c r="E22" s="3" t="s">
        <v>42</v>
      </c>
      <c r="F22" s="3" t="s">
        <v>30</v>
      </c>
      <c r="G22" s="3" t="s">
        <v>43</v>
      </c>
      <c r="H22" s="4">
        <v>5</v>
      </c>
      <c r="I22" s="5">
        <v>392.86</v>
      </c>
      <c r="J22" s="6">
        <f t="shared" si="0"/>
        <v>1964.3000000000002</v>
      </c>
      <c r="K22" s="7">
        <v>0.13</v>
      </c>
      <c r="L22" s="6">
        <f t="shared" si="1"/>
        <v>255.35900000000004</v>
      </c>
      <c r="M22" s="3" t="s">
        <v>26</v>
      </c>
    </row>
    <row r="23" spans="1:13" x14ac:dyDescent="0.35">
      <c r="A23" s="8">
        <v>44945</v>
      </c>
      <c r="B23" s="9" t="s">
        <v>83</v>
      </c>
      <c r="C23" s="9" t="s">
        <v>3</v>
      </c>
      <c r="D23" s="9" t="s">
        <v>84</v>
      </c>
      <c r="E23" s="9" t="s">
        <v>65</v>
      </c>
      <c r="F23" s="9" t="s">
        <v>66</v>
      </c>
      <c r="G23" s="9" t="s">
        <v>43</v>
      </c>
      <c r="H23" s="10">
        <v>4</v>
      </c>
      <c r="I23" s="11">
        <v>256.14</v>
      </c>
      <c r="J23" s="12">
        <f t="shared" si="0"/>
        <v>1024.56</v>
      </c>
      <c r="K23" s="13">
        <v>0.11</v>
      </c>
      <c r="L23" s="12">
        <f t="shared" si="1"/>
        <v>112.7016</v>
      </c>
      <c r="M23" s="9" t="s">
        <v>26</v>
      </c>
    </row>
    <row r="24" spans="1:13" x14ac:dyDescent="0.35">
      <c r="A24" s="2">
        <v>44953</v>
      </c>
      <c r="B24" s="3" t="s">
        <v>85</v>
      </c>
      <c r="C24" s="3" t="s">
        <v>3</v>
      </c>
      <c r="D24" s="3" t="s">
        <v>86</v>
      </c>
      <c r="E24" s="3" t="s">
        <v>53</v>
      </c>
      <c r="F24" s="3" t="s">
        <v>30</v>
      </c>
      <c r="G24" s="3" t="s">
        <v>39</v>
      </c>
      <c r="H24" s="4">
        <v>9</v>
      </c>
      <c r="I24" s="5">
        <v>70.349999999999994</v>
      </c>
      <c r="J24" s="6">
        <f t="shared" si="0"/>
        <v>633.15</v>
      </c>
      <c r="K24" s="7">
        <v>0.08</v>
      </c>
      <c r="L24" s="6">
        <f t="shared" si="1"/>
        <v>50.652000000000001</v>
      </c>
      <c r="M24" s="3" t="s">
        <v>80</v>
      </c>
    </row>
    <row r="25" spans="1:13" x14ac:dyDescent="0.35">
      <c r="A25" s="8">
        <v>44945</v>
      </c>
      <c r="B25" s="9" t="s">
        <v>87</v>
      </c>
      <c r="C25" s="9" t="s">
        <v>1</v>
      </c>
      <c r="D25" s="9" t="s">
        <v>88</v>
      </c>
      <c r="E25" s="9" t="s">
        <v>33</v>
      </c>
      <c r="F25" s="9" t="s">
        <v>34</v>
      </c>
      <c r="G25" s="9" t="s">
        <v>25</v>
      </c>
      <c r="H25" s="10">
        <v>3</v>
      </c>
      <c r="I25" s="11">
        <v>95.35</v>
      </c>
      <c r="J25" s="12">
        <f t="shared" si="0"/>
        <v>286.04999999999995</v>
      </c>
      <c r="K25" s="13">
        <v>0.1</v>
      </c>
      <c r="L25" s="12">
        <f t="shared" si="1"/>
        <v>28.604999999999997</v>
      </c>
      <c r="M25" s="9" t="s">
        <v>80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F1D7-4B23-4361-86D1-A856954692BD}">
  <sheetPr codeName="Sheet10"/>
  <dimension ref="A3:K43"/>
  <sheetViews>
    <sheetView workbookViewId="0"/>
  </sheetViews>
  <sheetFormatPr defaultRowHeight="14.5" x14ac:dyDescent="0.35"/>
  <cols>
    <col min="1" max="1" width="12.36328125" bestFit="1" customWidth="1"/>
    <col min="2" max="2" width="17.54296875" bestFit="1" customWidth="1"/>
    <col min="10" max="10" width="18.90625" bestFit="1" customWidth="1"/>
    <col min="11" max="11" width="17.54296875" bestFit="1" customWidth="1"/>
  </cols>
  <sheetData>
    <row r="3" spans="1:11" x14ac:dyDescent="0.35">
      <c r="A3" s="28" t="s">
        <v>263</v>
      </c>
      <c r="B3" t="s">
        <v>265</v>
      </c>
      <c r="J3" s="28" t="s">
        <v>263</v>
      </c>
      <c r="K3" t="s">
        <v>265</v>
      </c>
    </row>
    <row r="4" spans="1:11" x14ac:dyDescent="0.35">
      <c r="A4" s="29" t="s">
        <v>247</v>
      </c>
      <c r="B4">
        <v>23116.639999999996</v>
      </c>
      <c r="J4" s="29" t="s">
        <v>22</v>
      </c>
      <c r="K4">
        <v>2419.3200000000002</v>
      </c>
    </row>
    <row r="5" spans="1:11" x14ac:dyDescent="0.35">
      <c r="A5" s="29" t="s">
        <v>244</v>
      </c>
      <c r="B5">
        <v>25202.31</v>
      </c>
      <c r="J5" s="29" t="s">
        <v>41</v>
      </c>
      <c r="K5">
        <v>1023.8</v>
      </c>
    </row>
    <row r="6" spans="1:11" x14ac:dyDescent="0.35">
      <c r="A6" s="29" t="s">
        <v>245</v>
      </c>
      <c r="B6">
        <v>12969.660000000002</v>
      </c>
      <c r="J6" s="29" t="s">
        <v>71</v>
      </c>
      <c r="K6">
        <v>2321.8599999999997</v>
      </c>
    </row>
    <row r="7" spans="1:11" x14ac:dyDescent="0.35">
      <c r="A7" s="29" t="s">
        <v>249</v>
      </c>
      <c r="B7">
        <v>19174.180000000004</v>
      </c>
      <c r="J7" s="29" t="s">
        <v>110</v>
      </c>
      <c r="K7">
        <v>7160.63</v>
      </c>
    </row>
    <row r="8" spans="1:11" x14ac:dyDescent="0.35">
      <c r="A8" s="29" t="s">
        <v>246</v>
      </c>
      <c r="B8">
        <v>31053.650000000005</v>
      </c>
      <c r="J8" s="29" t="s">
        <v>32</v>
      </c>
      <c r="K8">
        <v>2862.71</v>
      </c>
    </row>
    <row r="9" spans="1:11" x14ac:dyDescent="0.35">
      <c r="A9" s="29" t="s">
        <v>248</v>
      </c>
      <c r="B9">
        <v>21171.16</v>
      </c>
      <c r="J9" s="29" t="s">
        <v>99</v>
      </c>
      <c r="K9">
        <v>4485.3099999999995</v>
      </c>
    </row>
    <row r="10" spans="1:11" x14ac:dyDescent="0.35">
      <c r="A10" s="29" t="s">
        <v>264</v>
      </c>
      <c r="B10">
        <v>132687.6</v>
      </c>
      <c r="J10" s="29" t="s">
        <v>82</v>
      </c>
      <c r="K10">
        <v>3480.15</v>
      </c>
    </row>
    <row r="11" spans="1:11" x14ac:dyDescent="0.35">
      <c r="J11" s="29" t="s">
        <v>47</v>
      </c>
      <c r="K11">
        <v>2422.96</v>
      </c>
    </row>
    <row r="12" spans="1:11" x14ac:dyDescent="0.35">
      <c r="J12" s="29" t="s">
        <v>79</v>
      </c>
      <c r="K12">
        <v>2077.7999999999997</v>
      </c>
    </row>
    <row r="13" spans="1:11" x14ac:dyDescent="0.35">
      <c r="J13" s="29" t="s">
        <v>122</v>
      </c>
      <c r="K13">
        <v>2155.4700000000003</v>
      </c>
    </row>
    <row r="14" spans="1:11" x14ac:dyDescent="0.35">
      <c r="J14" s="29" t="s">
        <v>62</v>
      </c>
      <c r="K14">
        <v>1144.5900000000001</v>
      </c>
    </row>
    <row r="15" spans="1:11" x14ac:dyDescent="0.35">
      <c r="J15" s="29" t="s">
        <v>86</v>
      </c>
      <c r="K15">
        <v>3002.1</v>
      </c>
    </row>
    <row r="16" spans="1:11" x14ac:dyDescent="0.35">
      <c r="J16" s="29" t="s">
        <v>45</v>
      </c>
      <c r="K16">
        <v>4565.0199999999995</v>
      </c>
    </row>
    <row r="17" spans="10:11" x14ac:dyDescent="0.35">
      <c r="J17" s="29" t="s">
        <v>28</v>
      </c>
      <c r="K17">
        <v>7326.2800000000007</v>
      </c>
    </row>
    <row r="18" spans="10:11" x14ac:dyDescent="0.35">
      <c r="J18" s="29" t="s">
        <v>119</v>
      </c>
      <c r="K18">
        <v>5423.3</v>
      </c>
    </row>
    <row r="19" spans="10:11" x14ac:dyDescent="0.35">
      <c r="J19" s="29" t="s">
        <v>77</v>
      </c>
      <c r="K19">
        <v>1682.3300000000002</v>
      </c>
    </row>
    <row r="20" spans="10:11" x14ac:dyDescent="0.35">
      <c r="J20" s="29" t="s">
        <v>169</v>
      </c>
      <c r="K20">
        <v>285.83999999999997</v>
      </c>
    </row>
    <row r="21" spans="10:11" x14ac:dyDescent="0.35">
      <c r="J21" s="29" t="s">
        <v>145</v>
      </c>
      <c r="K21">
        <v>2814.6</v>
      </c>
    </row>
    <row r="22" spans="10:11" x14ac:dyDescent="0.35">
      <c r="J22" s="29" t="s">
        <v>116</v>
      </c>
      <c r="K22">
        <v>858.55</v>
      </c>
    </row>
    <row r="23" spans="10:11" x14ac:dyDescent="0.35">
      <c r="J23" s="29" t="s">
        <v>131</v>
      </c>
      <c r="K23">
        <v>901.26</v>
      </c>
    </row>
    <row r="24" spans="10:11" x14ac:dyDescent="0.35">
      <c r="J24" s="29" t="s">
        <v>91</v>
      </c>
      <c r="K24">
        <v>4028.78</v>
      </c>
    </row>
    <row r="25" spans="10:11" x14ac:dyDescent="0.35">
      <c r="J25" s="29" t="s">
        <v>149</v>
      </c>
      <c r="K25">
        <v>685.16000000000008</v>
      </c>
    </row>
    <row r="26" spans="10:11" x14ac:dyDescent="0.35">
      <c r="J26" s="29" t="s">
        <v>36</v>
      </c>
      <c r="K26">
        <v>502.52</v>
      </c>
    </row>
    <row r="27" spans="10:11" x14ac:dyDescent="0.35">
      <c r="J27" s="29" t="s">
        <v>101</v>
      </c>
      <c r="K27">
        <v>6896.42</v>
      </c>
    </row>
    <row r="28" spans="10:11" x14ac:dyDescent="0.35">
      <c r="J28" s="29" t="s">
        <v>84</v>
      </c>
      <c r="K28">
        <v>5817.48</v>
      </c>
    </row>
    <row r="29" spans="10:11" x14ac:dyDescent="0.35">
      <c r="J29" s="29" t="s">
        <v>52</v>
      </c>
      <c r="K29">
        <v>1697.33</v>
      </c>
    </row>
    <row r="30" spans="10:11" x14ac:dyDescent="0.35">
      <c r="J30" s="29" t="s">
        <v>166</v>
      </c>
      <c r="K30">
        <v>5625.9</v>
      </c>
    </row>
    <row r="31" spans="10:11" x14ac:dyDescent="0.35">
      <c r="J31" s="29" t="s">
        <v>75</v>
      </c>
      <c r="K31">
        <v>1809.1399999999999</v>
      </c>
    </row>
    <row r="32" spans="10:11" x14ac:dyDescent="0.35">
      <c r="J32" s="29" t="s">
        <v>60</v>
      </c>
      <c r="K32">
        <v>2693.22</v>
      </c>
    </row>
    <row r="33" spans="10:11" x14ac:dyDescent="0.35">
      <c r="J33" s="29" t="s">
        <v>58</v>
      </c>
      <c r="K33">
        <v>9087.02</v>
      </c>
    </row>
    <row r="34" spans="10:11" x14ac:dyDescent="0.35">
      <c r="J34" s="29" t="s">
        <v>94</v>
      </c>
      <c r="K34">
        <v>7938.86</v>
      </c>
    </row>
    <row r="35" spans="10:11" x14ac:dyDescent="0.35">
      <c r="J35" s="29" t="s">
        <v>49</v>
      </c>
      <c r="K35">
        <v>7365.83</v>
      </c>
    </row>
    <row r="36" spans="10:11" x14ac:dyDescent="0.35">
      <c r="J36" s="29" t="s">
        <v>143</v>
      </c>
      <c r="K36">
        <v>1800.02</v>
      </c>
    </row>
    <row r="37" spans="10:11" x14ac:dyDescent="0.35">
      <c r="J37" s="29" t="s">
        <v>64</v>
      </c>
      <c r="K37">
        <v>3172.02</v>
      </c>
    </row>
    <row r="38" spans="10:11" x14ac:dyDescent="0.35">
      <c r="J38" s="29" t="s">
        <v>133</v>
      </c>
      <c r="K38">
        <v>67.83</v>
      </c>
    </row>
    <row r="39" spans="10:11" x14ac:dyDescent="0.35">
      <c r="J39" s="29" t="s">
        <v>56</v>
      </c>
      <c r="K39">
        <v>5290.68</v>
      </c>
    </row>
    <row r="40" spans="10:11" x14ac:dyDescent="0.35">
      <c r="J40" s="29" t="s">
        <v>73</v>
      </c>
      <c r="K40">
        <v>5462.47</v>
      </c>
    </row>
    <row r="41" spans="10:11" x14ac:dyDescent="0.35">
      <c r="J41" s="29" t="s">
        <v>88</v>
      </c>
      <c r="K41">
        <v>1066.8499999999999</v>
      </c>
    </row>
    <row r="42" spans="10:11" x14ac:dyDescent="0.35">
      <c r="J42" s="29" t="s">
        <v>68</v>
      </c>
      <c r="K42">
        <v>3266.19</v>
      </c>
    </row>
    <row r="43" spans="10:11" x14ac:dyDescent="0.35">
      <c r="J43" s="29" t="s">
        <v>264</v>
      </c>
      <c r="K43">
        <v>132687.6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79EA-492F-49E3-B906-91086F268C4F}">
  <sheetPr codeName="Sheet11"/>
  <dimension ref="A1:J8"/>
  <sheetViews>
    <sheetView showGridLines="0" tabSelected="1" topLeftCell="N6" workbookViewId="0">
      <selection activeCell="W10" sqref="W10"/>
    </sheetView>
  </sheetViews>
  <sheetFormatPr defaultRowHeight="14.5" x14ac:dyDescent="0.35"/>
  <cols>
    <col min="1" max="1" width="21.26953125" bestFit="1" customWidth="1"/>
    <col min="2" max="2" width="9.54296875" bestFit="1" customWidth="1"/>
  </cols>
  <sheetData>
    <row r="1" spans="1:10" ht="15.5" x14ac:dyDescent="0.35">
      <c r="A1" s="35"/>
      <c r="B1" s="35"/>
      <c r="C1" s="35"/>
      <c r="D1" s="35"/>
      <c r="E1" s="35"/>
      <c r="F1" s="35"/>
      <c r="G1" s="35"/>
      <c r="H1" s="35"/>
      <c r="J1" s="34" t="s">
        <v>271</v>
      </c>
    </row>
    <row r="4" spans="1:10" ht="15.5" x14ac:dyDescent="0.35">
      <c r="A4" s="30" t="s">
        <v>266</v>
      </c>
      <c r="B4" s="31">
        <f>SUBTOTAL(109,tblVentasConsolidada[Ventas_USD])</f>
        <v>2321.8599999999997</v>
      </c>
    </row>
    <row r="5" spans="1:10" ht="15.5" x14ac:dyDescent="0.35">
      <c r="A5" s="30" t="s">
        <v>267</v>
      </c>
      <c r="B5" s="32">
        <f>SUBTOTAL(103,tblVentasConsolidada[ID_Venta])</f>
        <v>4</v>
      </c>
    </row>
    <row r="6" spans="1:10" ht="15.5" x14ac:dyDescent="0.35">
      <c r="A6" s="30" t="s">
        <v>268</v>
      </c>
      <c r="B6" s="31">
        <f>IFERROR(B4/B5,0)</f>
        <v>580.46499999999992</v>
      </c>
    </row>
    <row r="7" spans="1:10" ht="15.5" x14ac:dyDescent="0.35">
      <c r="A7" s="30" t="s">
        <v>269</v>
      </c>
      <c r="B7" s="31">
        <f>SUBTOTAL(109,tblVentasConsolidada[Comisión_USD])</f>
        <v>252.66060000000002</v>
      </c>
    </row>
    <row r="8" spans="1:10" ht="15.5" x14ac:dyDescent="0.35">
      <c r="A8" s="30" t="s">
        <v>270</v>
      </c>
      <c r="B8" s="33">
        <f>IFERROR(SUBTOTAL(109,tblVentasConsolidada[Venta_Efectiva_Flag])/SUBTOTAL(103,tblVentasConsolidada[ID_Venta]),0)</f>
        <v>0.25</v>
      </c>
    </row>
  </sheetData>
  <mergeCells count="1">
    <mergeCell ref="A1:H1"/>
  </mergeCell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FFA9-D4B7-4003-87EE-BAA4710A5F66}">
  <sheetPr codeName="Sheet12">
    <tabColor rgb="FFD9EAD3"/>
  </sheetPr>
  <dimension ref="A3:B43"/>
  <sheetViews>
    <sheetView workbookViewId="0"/>
  </sheetViews>
  <sheetFormatPr defaultRowHeight="14.5" x14ac:dyDescent="0.35"/>
  <cols>
    <col min="1" max="1" width="18.90625" bestFit="1" customWidth="1"/>
    <col min="2" max="2" width="17.54296875" bestFit="1" customWidth="1"/>
  </cols>
  <sheetData>
    <row r="3" spans="1:2" x14ac:dyDescent="0.35">
      <c r="A3" s="28" t="s">
        <v>263</v>
      </c>
      <c r="B3" t="s">
        <v>265</v>
      </c>
    </row>
    <row r="4" spans="1:2" x14ac:dyDescent="0.35">
      <c r="A4" s="29" t="s">
        <v>22</v>
      </c>
      <c r="B4">
        <v>2419.3200000000002</v>
      </c>
    </row>
    <row r="5" spans="1:2" x14ac:dyDescent="0.35">
      <c r="A5" s="29" t="s">
        <v>41</v>
      </c>
      <c r="B5">
        <v>1023.8</v>
      </c>
    </row>
    <row r="6" spans="1:2" x14ac:dyDescent="0.35">
      <c r="A6" s="29" t="s">
        <v>71</v>
      </c>
      <c r="B6">
        <v>2321.8599999999997</v>
      </c>
    </row>
    <row r="7" spans="1:2" x14ac:dyDescent="0.35">
      <c r="A7" s="29" t="s">
        <v>110</v>
      </c>
      <c r="B7">
        <v>7160.63</v>
      </c>
    </row>
    <row r="8" spans="1:2" x14ac:dyDescent="0.35">
      <c r="A8" s="29" t="s">
        <v>32</v>
      </c>
      <c r="B8">
        <v>2862.71</v>
      </c>
    </row>
    <row r="9" spans="1:2" x14ac:dyDescent="0.35">
      <c r="A9" s="29" t="s">
        <v>99</v>
      </c>
      <c r="B9">
        <v>4485.3099999999995</v>
      </c>
    </row>
    <row r="10" spans="1:2" x14ac:dyDescent="0.35">
      <c r="A10" s="29" t="s">
        <v>82</v>
      </c>
      <c r="B10">
        <v>3480.15</v>
      </c>
    </row>
    <row r="11" spans="1:2" x14ac:dyDescent="0.35">
      <c r="A11" s="29" t="s">
        <v>47</v>
      </c>
      <c r="B11">
        <v>2422.96</v>
      </c>
    </row>
    <row r="12" spans="1:2" x14ac:dyDescent="0.35">
      <c r="A12" s="29" t="s">
        <v>79</v>
      </c>
      <c r="B12">
        <v>2077.7999999999997</v>
      </c>
    </row>
    <row r="13" spans="1:2" x14ac:dyDescent="0.35">
      <c r="A13" s="29" t="s">
        <v>122</v>
      </c>
      <c r="B13">
        <v>2155.4700000000003</v>
      </c>
    </row>
    <row r="14" spans="1:2" x14ac:dyDescent="0.35">
      <c r="A14" s="29" t="s">
        <v>62</v>
      </c>
      <c r="B14">
        <v>1144.5900000000001</v>
      </c>
    </row>
    <row r="15" spans="1:2" x14ac:dyDescent="0.35">
      <c r="A15" s="29" t="s">
        <v>86</v>
      </c>
      <c r="B15">
        <v>3002.1</v>
      </c>
    </row>
    <row r="16" spans="1:2" x14ac:dyDescent="0.35">
      <c r="A16" s="29" t="s">
        <v>45</v>
      </c>
      <c r="B16">
        <v>4565.0199999999995</v>
      </c>
    </row>
    <row r="17" spans="1:2" x14ac:dyDescent="0.35">
      <c r="A17" s="29" t="s">
        <v>28</v>
      </c>
      <c r="B17">
        <v>7326.2800000000007</v>
      </c>
    </row>
    <row r="18" spans="1:2" x14ac:dyDescent="0.35">
      <c r="A18" s="29" t="s">
        <v>119</v>
      </c>
      <c r="B18">
        <v>5423.3</v>
      </c>
    </row>
    <row r="19" spans="1:2" x14ac:dyDescent="0.35">
      <c r="A19" s="29" t="s">
        <v>77</v>
      </c>
      <c r="B19">
        <v>1682.3300000000002</v>
      </c>
    </row>
    <row r="20" spans="1:2" x14ac:dyDescent="0.35">
      <c r="A20" s="29" t="s">
        <v>169</v>
      </c>
      <c r="B20">
        <v>285.83999999999997</v>
      </c>
    </row>
    <row r="21" spans="1:2" x14ac:dyDescent="0.35">
      <c r="A21" s="29" t="s">
        <v>145</v>
      </c>
      <c r="B21">
        <v>2814.6</v>
      </c>
    </row>
    <row r="22" spans="1:2" x14ac:dyDescent="0.35">
      <c r="A22" s="29" t="s">
        <v>116</v>
      </c>
      <c r="B22">
        <v>858.55</v>
      </c>
    </row>
    <row r="23" spans="1:2" x14ac:dyDescent="0.35">
      <c r="A23" s="29" t="s">
        <v>131</v>
      </c>
      <c r="B23">
        <v>901.26</v>
      </c>
    </row>
    <row r="24" spans="1:2" x14ac:dyDescent="0.35">
      <c r="A24" s="29" t="s">
        <v>91</v>
      </c>
      <c r="B24">
        <v>4028.78</v>
      </c>
    </row>
    <row r="25" spans="1:2" x14ac:dyDescent="0.35">
      <c r="A25" s="29" t="s">
        <v>149</v>
      </c>
      <c r="B25">
        <v>685.16000000000008</v>
      </c>
    </row>
    <row r="26" spans="1:2" x14ac:dyDescent="0.35">
      <c r="A26" s="29" t="s">
        <v>36</v>
      </c>
      <c r="B26">
        <v>502.52</v>
      </c>
    </row>
    <row r="27" spans="1:2" x14ac:dyDescent="0.35">
      <c r="A27" s="29" t="s">
        <v>101</v>
      </c>
      <c r="B27">
        <v>6896.42</v>
      </c>
    </row>
    <row r="28" spans="1:2" x14ac:dyDescent="0.35">
      <c r="A28" s="29" t="s">
        <v>84</v>
      </c>
      <c r="B28">
        <v>5817.48</v>
      </c>
    </row>
    <row r="29" spans="1:2" x14ac:dyDescent="0.35">
      <c r="A29" s="29" t="s">
        <v>52</v>
      </c>
      <c r="B29">
        <v>1697.33</v>
      </c>
    </row>
    <row r="30" spans="1:2" x14ac:dyDescent="0.35">
      <c r="A30" s="29" t="s">
        <v>166</v>
      </c>
      <c r="B30">
        <v>5625.9</v>
      </c>
    </row>
    <row r="31" spans="1:2" x14ac:dyDescent="0.35">
      <c r="A31" s="29" t="s">
        <v>75</v>
      </c>
      <c r="B31">
        <v>1809.1399999999999</v>
      </c>
    </row>
    <row r="32" spans="1:2" x14ac:dyDescent="0.35">
      <c r="A32" s="29" t="s">
        <v>60</v>
      </c>
      <c r="B32">
        <v>2693.22</v>
      </c>
    </row>
    <row r="33" spans="1:2" x14ac:dyDescent="0.35">
      <c r="A33" s="29" t="s">
        <v>58</v>
      </c>
      <c r="B33">
        <v>9087.02</v>
      </c>
    </row>
    <row r="34" spans="1:2" x14ac:dyDescent="0.35">
      <c r="A34" s="29" t="s">
        <v>94</v>
      </c>
      <c r="B34">
        <v>7938.86</v>
      </c>
    </row>
    <row r="35" spans="1:2" x14ac:dyDescent="0.35">
      <c r="A35" s="29" t="s">
        <v>49</v>
      </c>
      <c r="B35">
        <v>7365.83</v>
      </c>
    </row>
    <row r="36" spans="1:2" x14ac:dyDescent="0.35">
      <c r="A36" s="29" t="s">
        <v>143</v>
      </c>
      <c r="B36">
        <v>1800.02</v>
      </c>
    </row>
    <row r="37" spans="1:2" x14ac:dyDescent="0.35">
      <c r="A37" s="29" t="s">
        <v>64</v>
      </c>
      <c r="B37">
        <v>3172.02</v>
      </c>
    </row>
    <row r="38" spans="1:2" x14ac:dyDescent="0.35">
      <c r="A38" s="29" t="s">
        <v>133</v>
      </c>
      <c r="B38">
        <v>67.83</v>
      </c>
    </row>
    <row r="39" spans="1:2" x14ac:dyDescent="0.35">
      <c r="A39" s="29" t="s">
        <v>56</v>
      </c>
      <c r="B39">
        <v>5290.68</v>
      </c>
    </row>
    <row r="40" spans="1:2" x14ac:dyDescent="0.35">
      <c r="A40" s="29" t="s">
        <v>73</v>
      </c>
      <c r="B40">
        <v>5462.47</v>
      </c>
    </row>
    <row r="41" spans="1:2" x14ac:dyDescent="0.35">
      <c r="A41" s="29" t="s">
        <v>88</v>
      </c>
      <c r="B41">
        <v>1066.8499999999999</v>
      </c>
    </row>
    <row r="42" spans="1:2" x14ac:dyDescent="0.35">
      <c r="A42" s="29" t="s">
        <v>68</v>
      </c>
      <c r="B42">
        <v>3266.19</v>
      </c>
    </row>
    <row r="43" spans="1:2" x14ac:dyDescent="0.35">
      <c r="A43" s="29" t="s">
        <v>264</v>
      </c>
      <c r="B43">
        <v>132687.6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0D96-46F3-472D-9673-6E22841544D2}">
  <sheetPr codeName="Sheet13">
    <tabColor rgb="FFD9EAD3"/>
  </sheetPr>
  <dimension ref="A3:B12"/>
  <sheetViews>
    <sheetView workbookViewId="0"/>
  </sheetViews>
  <sheetFormatPr defaultRowHeight="14.5" x14ac:dyDescent="0.35"/>
  <cols>
    <col min="1" max="1" width="12.36328125" bestFit="1" customWidth="1"/>
    <col min="2" max="2" width="17.54296875" bestFit="1" customWidth="1"/>
  </cols>
  <sheetData>
    <row r="3" spans="1:2" x14ac:dyDescent="0.35">
      <c r="A3" s="28" t="s">
        <v>263</v>
      </c>
      <c r="B3" t="s">
        <v>265</v>
      </c>
    </row>
    <row r="4" spans="1:2" x14ac:dyDescent="0.35">
      <c r="A4" s="29" t="s">
        <v>4</v>
      </c>
      <c r="B4">
        <v>12724.29</v>
      </c>
    </row>
    <row r="5" spans="1:2" x14ac:dyDescent="0.35">
      <c r="A5" s="29" t="s">
        <v>7</v>
      </c>
      <c r="B5">
        <v>16357.889999999996</v>
      </c>
    </row>
    <row r="6" spans="1:2" x14ac:dyDescent="0.35">
      <c r="A6" s="29" t="s">
        <v>8</v>
      </c>
      <c r="B6">
        <v>19895.61</v>
      </c>
    </row>
    <row r="7" spans="1:2" x14ac:dyDescent="0.35">
      <c r="A7" s="29" t="s">
        <v>6</v>
      </c>
      <c r="B7">
        <v>10862.180000000002</v>
      </c>
    </row>
    <row r="8" spans="1:2" x14ac:dyDescent="0.35">
      <c r="A8" s="29" t="s">
        <v>1</v>
      </c>
      <c r="B8">
        <v>29320.639999999999</v>
      </c>
    </row>
    <row r="9" spans="1:2" x14ac:dyDescent="0.35">
      <c r="A9" s="29" t="s">
        <v>5</v>
      </c>
      <c r="B9">
        <v>10745.85</v>
      </c>
    </row>
    <row r="10" spans="1:2" x14ac:dyDescent="0.35">
      <c r="A10" s="29" t="s">
        <v>3</v>
      </c>
      <c r="B10">
        <v>19236.210000000003</v>
      </c>
    </row>
    <row r="11" spans="1:2" x14ac:dyDescent="0.35">
      <c r="A11" s="29" t="s">
        <v>2</v>
      </c>
      <c r="B11">
        <v>13544.93</v>
      </c>
    </row>
    <row r="12" spans="1:2" x14ac:dyDescent="0.35">
      <c r="A12" s="29" t="s">
        <v>264</v>
      </c>
      <c r="B12">
        <v>132687.6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8AD4C-78C8-4791-B1D5-ED15DF1995C7}">
  <sheetPr codeName="Sheet14">
    <tabColor rgb="FFD9EAD3"/>
  </sheetPr>
  <dimension ref="A3:B7"/>
  <sheetViews>
    <sheetView workbookViewId="0"/>
  </sheetViews>
  <sheetFormatPr defaultRowHeight="14.5" x14ac:dyDescent="0.35"/>
  <cols>
    <col min="1" max="1" width="12.36328125" bestFit="1" customWidth="1"/>
    <col min="2" max="2" width="17.54296875" bestFit="1" customWidth="1"/>
  </cols>
  <sheetData>
    <row r="3" spans="1:2" x14ac:dyDescent="0.35">
      <c r="A3" s="28" t="s">
        <v>263</v>
      </c>
      <c r="B3" t="s">
        <v>265</v>
      </c>
    </row>
    <row r="4" spans="1:2" x14ac:dyDescent="0.35">
      <c r="A4" s="29" t="s">
        <v>43</v>
      </c>
      <c r="B4">
        <v>33288.68</v>
      </c>
    </row>
    <row r="5" spans="1:2" x14ac:dyDescent="0.35">
      <c r="A5" s="29" t="s">
        <v>39</v>
      </c>
      <c r="B5">
        <v>37299.230000000003</v>
      </c>
    </row>
    <row r="6" spans="1:2" x14ac:dyDescent="0.35">
      <c r="A6" s="29" t="s">
        <v>25</v>
      </c>
      <c r="B6">
        <v>62099.689999999995</v>
      </c>
    </row>
    <row r="7" spans="1:2" x14ac:dyDescent="0.35">
      <c r="A7" s="29" t="s">
        <v>264</v>
      </c>
      <c r="B7">
        <v>132687.6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BD84-ABD5-43B1-BEEF-1ABCD26C5754}">
  <sheetPr codeName="Sheet15">
    <tabColor rgb="FFD9EAD3"/>
  </sheetPr>
  <dimension ref="A3:B9"/>
  <sheetViews>
    <sheetView workbookViewId="0"/>
  </sheetViews>
  <sheetFormatPr defaultRowHeight="14.5" x14ac:dyDescent="0.35"/>
  <cols>
    <col min="1" max="1" width="12.36328125" bestFit="1" customWidth="1"/>
    <col min="2" max="2" width="17.54296875" bestFit="1" customWidth="1"/>
  </cols>
  <sheetData>
    <row r="3" spans="1:2" x14ac:dyDescent="0.35">
      <c r="A3" s="28" t="s">
        <v>263</v>
      </c>
      <c r="B3" t="s">
        <v>265</v>
      </c>
    </row>
    <row r="4" spans="1:2" x14ac:dyDescent="0.35">
      <c r="A4" s="29" t="s">
        <v>38</v>
      </c>
      <c r="B4">
        <v>9814.5400000000009</v>
      </c>
    </row>
    <row r="5" spans="1:2" x14ac:dyDescent="0.35">
      <c r="A5" s="29" t="s">
        <v>66</v>
      </c>
      <c r="B5">
        <v>14678.07</v>
      </c>
    </row>
    <row r="6" spans="1:2" x14ac:dyDescent="0.35">
      <c r="A6" s="29" t="s">
        <v>24</v>
      </c>
      <c r="B6">
        <v>7013.4500000000007</v>
      </c>
    </row>
    <row r="7" spans="1:2" x14ac:dyDescent="0.35">
      <c r="A7" s="29" t="s">
        <v>34</v>
      </c>
      <c r="B7">
        <v>8313.39</v>
      </c>
    </row>
    <row r="8" spans="1:2" x14ac:dyDescent="0.35">
      <c r="A8" s="29" t="s">
        <v>30</v>
      </c>
      <c r="B8">
        <v>92868.15</v>
      </c>
    </row>
    <row r="9" spans="1:2" x14ac:dyDescent="0.35">
      <c r="A9" s="29" t="s">
        <v>264</v>
      </c>
      <c r="B9">
        <v>132687.59999999998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D1A0-4A93-47B3-8368-C5735C4ADC45}">
  <sheetPr codeName="Sheet16">
    <tabColor rgb="FFD9EAD3"/>
  </sheetPr>
  <dimension ref="A3:B7"/>
  <sheetViews>
    <sheetView workbookViewId="0"/>
  </sheetViews>
  <sheetFormatPr defaultRowHeight="14.5" x14ac:dyDescent="0.35"/>
  <cols>
    <col min="1" max="1" width="12.36328125" bestFit="1" customWidth="1"/>
    <col min="2" max="2" width="17.54296875" bestFit="1" customWidth="1"/>
  </cols>
  <sheetData>
    <row r="3" spans="1:2" x14ac:dyDescent="0.35">
      <c r="A3" s="28" t="s">
        <v>263</v>
      </c>
      <c r="B3" t="s">
        <v>265</v>
      </c>
    </row>
    <row r="4" spans="1:2" x14ac:dyDescent="0.35">
      <c r="A4" s="29" t="s">
        <v>80</v>
      </c>
      <c r="B4">
        <v>8755.4700000000012</v>
      </c>
    </row>
    <row r="5" spans="1:2" x14ac:dyDescent="0.35">
      <c r="A5" s="29" t="s">
        <v>26</v>
      </c>
      <c r="B5">
        <v>106277.63999999997</v>
      </c>
    </row>
    <row r="6" spans="1:2" x14ac:dyDescent="0.35">
      <c r="A6" s="29" t="s">
        <v>54</v>
      </c>
      <c r="B6">
        <v>17654.490000000002</v>
      </c>
    </row>
    <row r="7" spans="1:2" x14ac:dyDescent="0.35">
      <c r="A7" s="29" t="s">
        <v>264</v>
      </c>
      <c r="B7">
        <v>132687.59999999998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0040-A004-45C3-8802-8682E33DE412}">
  <sheetPr codeName="Sheet17">
    <tabColor rgb="FFD9EAD3"/>
  </sheetPr>
  <dimension ref="A3:B10"/>
  <sheetViews>
    <sheetView workbookViewId="0"/>
  </sheetViews>
  <sheetFormatPr defaultRowHeight="14.5" x14ac:dyDescent="0.35"/>
  <cols>
    <col min="1" max="1" width="12.36328125" bestFit="1" customWidth="1"/>
    <col min="2" max="2" width="17.54296875" bestFit="1" customWidth="1"/>
  </cols>
  <sheetData>
    <row r="3" spans="1:2" x14ac:dyDescent="0.35">
      <c r="A3" s="28" t="s">
        <v>263</v>
      </c>
      <c r="B3" t="s">
        <v>265</v>
      </c>
    </row>
    <row r="4" spans="1:2" x14ac:dyDescent="0.35">
      <c r="A4" s="29" t="s">
        <v>247</v>
      </c>
      <c r="B4">
        <v>23116.639999999996</v>
      </c>
    </row>
    <row r="5" spans="1:2" x14ac:dyDescent="0.35">
      <c r="A5" s="29" t="s">
        <v>244</v>
      </c>
      <c r="B5">
        <v>25202.31</v>
      </c>
    </row>
    <row r="6" spans="1:2" x14ac:dyDescent="0.35">
      <c r="A6" s="29" t="s">
        <v>245</v>
      </c>
      <c r="B6">
        <v>12969.660000000002</v>
      </c>
    </row>
    <row r="7" spans="1:2" x14ac:dyDescent="0.35">
      <c r="A7" s="29" t="s">
        <v>249</v>
      </c>
      <c r="B7">
        <v>19174.180000000004</v>
      </c>
    </row>
    <row r="8" spans="1:2" x14ac:dyDescent="0.35">
      <c r="A8" s="29" t="s">
        <v>246</v>
      </c>
      <c r="B8">
        <v>31053.650000000005</v>
      </c>
    </row>
    <row r="9" spans="1:2" x14ac:dyDescent="0.35">
      <c r="A9" s="29" t="s">
        <v>248</v>
      </c>
      <c r="B9">
        <v>21171.16</v>
      </c>
    </row>
    <row r="10" spans="1:2" x14ac:dyDescent="0.35">
      <c r="A10" s="29" t="s">
        <v>264</v>
      </c>
      <c r="B10">
        <v>132687.6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M18"/>
  <sheetViews>
    <sheetView showGridLines="0" workbookViewId="0">
      <selection activeCell="H6" sqref="H6"/>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44958</v>
      </c>
      <c r="B2" s="3" t="s">
        <v>89</v>
      </c>
      <c r="C2" s="3" t="s">
        <v>6</v>
      </c>
      <c r="D2" s="3" t="s">
        <v>28</v>
      </c>
      <c r="E2" s="3" t="s">
        <v>53</v>
      </c>
      <c r="F2" s="3" t="s">
        <v>30</v>
      </c>
      <c r="G2" s="3" t="s">
        <v>39</v>
      </c>
      <c r="H2" s="4">
        <v>2</v>
      </c>
      <c r="I2" s="5">
        <v>139.31</v>
      </c>
      <c r="J2" s="6">
        <f t="shared" ref="J2:J18" si="0">H2*I2</f>
        <v>278.62</v>
      </c>
      <c r="K2" s="7">
        <v>0.08</v>
      </c>
      <c r="L2" s="6">
        <f t="shared" ref="L2:L18" si="1">J2*K2</f>
        <v>22.2896</v>
      </c>
      <c r="M2" s="3" t="s">
        <v>26</v>
      </c>
    </row>
    <row r="3" spans="1:13" x14ac:dyDescent="0.35">
      <c r="A3" s="8">
        <v>44965</v>
      </c>
      <c r="B3" s="9" t="s">
        <v>90</v>
      </c>
      <c r="C3" s="9" t="s">
        <v>1</v>
      </c>
      <c r="D3" s="9" t="s">
        <v>91</v>
      </c>
      <c r="E3" s="9" t="s">
        <v>33</v>
      </c>
      <c r="F3" s="9" t="s">
        <v>34</v>
      </c>
      <c r="G3" s="9" t="s">
        <v>39</v>
      </c>
      <c r="H3" s="10">
        <v>12</v>
      </c>
      <c r="I3" s="11">
        <v>109.59</v>
      </c>
      <c r="J3" s="12">
        <f t="shared" si="0"/>
        <v>1315.08</v>
      </c>
      <c r="K3" s="13">
        <v>0.08</v>
      </c>
      <c r="L3" s="12">
        <f t="shared" si="1"/>
        <v>105.2064</v>
      </c>
      <c r="M3" s="9" t="s">
        <v>54</v>
      </c>
    </row>
    <row r="4" spans="1:13" x14ac:dyDescent="0.35">
      <c r="A4" s="2">
        <v>44960</v>
      </c>
      <c r="B4" s="3" t="s">
        <v>92</v>
      </c>
      <c r="C4" s="3" t="s">
        <v>2</v>
      </c>
      <c r="D4" s="3" t="s">
        <v>68</v>
      </c>
      <c r="E4" s="3" t="s">
        <v>50</v>
      </c>
      <c r="F4" s="3" t="s">
        <v>38</v>
      </c>
      <c r="G4" s="3" t="s">
        <v>25</v>
      </c>
      <c r="H4" s="4">
        <v>2</v>
      </c>
      <c r="I4" s="5">
        <v>51.58</v>
      </c>
      <c r="J4" s="6">
        <f t="shared" si="0"/>
        <v>103.16</v>
      </c>
      <c r="K4" s="7">
        <v>0.1</v>
      </c>
      <c r="L4" s="6">
        <f t="shared" si="1"/>
        <v>10.316000000000001</v>
      </c>
      <c r="M4" s="3" t="s">
        <v>80</v>
      </c>
    </row>
    <row r="5" spans="1:13" x14ac:dyDescent="0.35">
      <c r="A5" s="8">
        <v>44975</v>
      </c>
      <c r="B5" s="9" t="s">
        <v>93</v>
      </c>
      <c r="C5" s="9" t="s">
        <v>3</v>
      </c>
      <c r="D5" s="9" t="s">
        <v>94</v>
      </c>
      <c r="E5" s="9" t="s">
        <v>65</v>
      </c>
      <c r="F5" s="9" t="s">
        <v>66</v>
      </c>
      <c r="G5" s="9" t="s">
        <v>43</v>
      </c>
      <c r="H5" s="10">
        <v>3</v>
      </c>
      <c r="I5" s="11">
        <v>278.22000000000003</v>
      </c>
      <c r="J5" s="12">
        <f t="shared" si="0"/>
        <v>834.66000000000008</v>
      </c>
      <c r="K5" s="13">
        <v>0.13</v>
      </c>
      <c r="L5" s="12">
        <f t="shared" si="1"/>
        <v>108.50580000000001</v>
      </c>
      <c r="M5" s="9" t="s">
        <v>26</v>
      </c>
    </row>
    <row r="6" spans="1:13" x14ac:dyDescent="0.35">
      <c r="A6" s="2">
        <v>44960</v>
      </c>
      <c r="B6" s="3" t="s">
        <v>95</v>
      </c>
      <c r="C6" s="3" t="s">
        <v>1</v>
      </c>
      <c r="D6" s="3" t="s">
        <v>71</v>
      </c>
      <c r="E6" s="3" t="s">
        <v>50</v>
      </c>
      <c r="F6" s="3" t="s">
        <v>38</v>
      </c>
      <c r="G6" s="3" t="s">
        <v>43</v>
      </c>
      <c r="H6" s="4">
        <v>10</v>
      </c>
      <c r="I6" s="5">
        <v>53.87</v>
      </c>
      <c r="J6" s="6">
        <f t="shared" si="0"/>
        <v>538.69999999999993</v>
      </c>
      <c r="K6" s="7">
        <v>0.13</v>
      </c>
      <c r="L6" s="6">
        <f t="shared" si="1"/>
        <v>70.030999999999992</v>
      </c>
      <c r="M6" s="3" t="s">
        <v>26</v>
      </c>
    </row>
    <row r="7" spans="1:13" x14ac:dyDescent="0.35">
      <c r="A7" s="8">
        <v>44963</v>
      </c>
      <c r="B7" s="9" t="s">
        <v>96</v>
      </c>
      <c r="C7" s="9" t="s">
        <v>7</v>
      </c>
      <c r="D7" s="9" t="s">
        <v>52</v>
      </c>
      <c r="E7" s="9" t="s">
        <v>33</v>
      </c>
      <c r="F7" s="9" t="s">
        <v>34</v>
      </c>
      <c r="G7" s="9" t="s">
        <v>25</v>
      </c>
      <c r="H7" s="10">
        <v>1</v>
      </c>
      <c r="I7" s="11">
        <v>109.39</v>
      </c>
      <c r="J7" s="12">
        <f t="shared" si="0"/>
        <v>109.39</v>
      </c>
      <c r="K7" s="13">
        <v>0.1</v>
      </c>
      <c r="L7" s="12">
        <f t="shared" si="1"/>
        <v>10.939</v>
      </c>
      <c r="M7" s="9" t="s">
        <v>54</v>
      </c>
    </row>
    <row r="8" spans="1:13" x14ac:dyDescent="0.35">
      <c r="A8" s="2">
        <v>44965</v>
      </c>
      <c r="B8" s="3" t="s">
        <v>97</v>
      </c>
      <c r="C8" s="3" t="s">
        <v>5</v>
      </c>
      <c r="D8" s="3" t="s">
        <v>73</v>
      </c>
      <c r="E8" s="3" t="s">
        <v>42</v>
      </c>
      <c r="F8" s="3" t="s">
        <v>30</v>
      </c>
      <c r="G8" s="3" t="s">
        <v>43</v>
      </c>
      <c r="H8" s="4">
        <v>5</v>
      </c>
      <c r="I8" s="5">
        <v>343.2</v>
      </c>
      <c r="J8" s="6">
        <f t="shared" si="0"/>
        <v>1716</v>
      </c>
      <c r="K8" s="7">
        <v>0.13</v>
      </c>
      <c r="L8" s="6">
        <f t="shared" si="1"/>
        <v>223.08</v>
      </c>
      <c r="M8" s="3" t="s">
        <v>26</v>
      </c>
    </row>
    <row r="9" spans="1:13" x14ac:dyDescent="0.35">
      <c r="A9" s="8">
        <v>44974</v>
      </c>
      <c r="B9" s="9" t="s">
        <v>98</v>
      </c>
      <c r="C9" s="9" t="s">
        <v>6</v>
      </c>
      <c r="D9" s="9" t="s">
        <v>99</v>
      </c>
      <c r="E9" s="9" t="s">
        <v>50</v>
      </c>
      <c r="F9" s="9" t="s">
        <v>38</v>
      </c>
      <c r="G9" s="9" t="s">
        <v>39</v>
      </c>
      <c r="H9" s="10">
        <v>3</v>
      </c>
      <c r="I9" s="11">
        <v>58.02</v>
      </c>
      <c r="J9" s="12">
        <f t="shared" si="0"/>
        <v>174.06</v>
      </c>
      <c r="K9" s="13">
        <v>0.08</v>
      </c>
      <c r="L9" s="12">
        <f t="shared" si="1"/>
        <v>13.924800000000001</v>
      </c>
      <c r="M9" s="9" t="s">
        <v>26</v>
      </c>
    </row>
    <row r="10" spans="1:13" x14ac:dyDescent="0.35">
      <c r="A10" s="2">
        <v>44976</v>
      </c>
      <c r="B10" s="3" t="s">
        <v>100</v>
      </c>
      <c r="C10" s="3" t="s">
        <v>2</v>
      </c>
      <c r="D10" s="3" t="s">
        <v>101</v>
      </c>
      <c r="E10" s="3" t="s">
        <v>65</v>
      </c>
      <c r="F10" s="3" t="s">
        <v>66</v>
      </c>
      <c r="G10" s="3" t="s">
        <v>43</v>
      </c>
      <c r="H10" s="4">
        <v>2</v>
      </c>
      <c r="I10" s="5">
        <v>179.64</v>
      </c>
      <c r="J10" s="6">
        <f t="shared" si="0"/>
        <v>359.28</v>
      </c>
      <c r="K10" s="7">
        <v>0.11</v>
      </c>
      <c r="L10" s="6">
        <f t="shared" si="1"/>
        <v>39.520799999999994</v>
      </c>
      <c r="M10" s="3" t="s">
        <v>26</v>
      </c>
    </row>
    <row r="11" spans="1:13" x14ac:dyDescent="0.35">
      <c r="A11" s="8">
        <v>44973</v>
      </c>
      <c r="B11" s="9" t="s">
        <v>102</v>
      </c>
      <c r="C11" s="9" t="s">
        <v>3</v>
      </c>
      <c r="D11" s="9" t="s">
        <v>56</v>
      </c>
      <c r="E11" s="9" t="s">
        <v>65</v>
      </c>
      <c r="F11" s="9" t="s">
        <v>66</v>
      </c>
      <c r="G11" s="9" t="s">
        <v>25</v>
      </c>
      <c r="H11" s="10">
        <v>5</v>
      </c>
      <c r="I11" s="11">
        <v>279.54000000000002</v>
      </c>
      <c r="J11" s="12">
        <f t="shared" si="0"/>
        <v>1397.7</v>
      </c>
      <c r="K11" s="13">
        <v>0.1</v>
      </c>
      <c r="L11" s="12">
        <f t="shared" si="1"/>
        <v>139.77000000000001</v>
      </c>
      <c r="M11" s="9" t="s">
        <v>26</v>
      </c>
    </row>
    <row r="12" spans="1:13" x14ac:dyDescent="0.35">
      <c r="A12" s="2">
        <v>44978</v>
      </c>
      <c r="B12" s="3" t="s">
        <v>103</v>
      </c>
      <c r="C12" s="3" t="s">
        <v>6</v>
      </c>
      <c r="D12" s="3" t="s">
        <v>32</v>
      </c>
      <c r="E12" s="3" t="s">
        <v>53</v>
      </c>
      <c r="F12" s="3" t="s">
        <v>30</v>
      </c>
      <c r="G12" s="3" t="s">
        <v>43</v>
      </c>
      <c r="H12" s="4">
        <v>3</v>
      </c>
      <c r="I12" s="5">
        <v>125.14</v>
      </c>
      <c r="J12" s="6">
        <f t="shared" si="0"/>
        <v>375.42</v>
      </c>
      <c r="K12" s="7">
        <v>0.12</v>
      </c>
      <c r="L12" s="6">
        <f t="shared" si="1"/>
        <v>45.050400000000003</v>
      </c>
      <c r="M12" s="3" t="s">
        <v>26</v>
      </c>
    </row>
    <row r="13" spans="1:13" x14ac:dyDescent="0.35">
      <c r="A13" s="8">
        <v>44965</v>
      </c>
      <c r="B13" s="9" t="s">
        <v>104</v>
      </c>
      <c r="C13" s="9" t="s">
        <v>8</v>
      </c>
      <c r="D13" s="9" t="s">
        <v>58</v>
      </c>
      <c r="E13" s="9" t="s">
        <v>53</v>
      </c>
      <c r="F13" s="9" t="s">
        <v>30</v>
      </c>
      <c r="G13" s="9" t="s">
        <v>39</v>
      </c>
      <c r="H13" s="10">
        <v>9</v>
      </c>
      <c r="I13" s="11">
        <v>102.75</v>
      </c>
      <c r="J13" s="12">
        <f t="shared" si="0"/>
        <v>924.75</v>
      </c>
      <c r="K13" s="13">
        <v>0.08</v>
      </c>
      <c r="L13" s="12">
        <f t="shared" si="1"/>
        <v>73.98</v>
      </c>
      <c r="M13" s="9" t="s">
        <v>26</v>
      </c>
    </row>
    <row r="14" spans="1:13" x14ac:dyDescent="0.35">
      <c r="A14" s="2">
        <v>44981</v>
      </c>
      <c r="B14" s="3" t="s">
        <v>105</v>
      </c>
      <c r="C14" s="3" t="s">
        <v>5</v>
      </c>
      <c r="D14" s="3" t="s">
        <v>49</v>
      </c>
      <c r="E14" s="3" t="s">
        <v>29</v>
      </c>
      <c r="F14" s="3" t="s">
        <v>30</v>
      </c>
      <c r="G14" s="3" t="s">
        <v>25</v>
      </c>
      <c r="H14" s="4">
        <v>3</v>
      </c>
      <c r="I14" s="5">
        <v>1113.68</v>
      </c>
      <c r="J14" s="6">
        <f t="shared" si="0"/>
        <v>3341.04</v>
      </c>
      <c r="K14" s="7">
        <v>0.11</v>
      </c>
      <c r="L14" s="6">
        <f t="shared" si="1"/>
        <v>367.51440000000002</v>
      </c>
      <c r="M14" s="3" t="s">
        <v>26</v>
      </c>
    </row>
    <row r="15" spans="1:13" x14ac:dyDescent="0.35">
      <c r="A15" s="8">
        <v>44972</v>
      </c>
      <c r="B15" s="9" t="s">
        <v>106</v>
      </c>
      <c r="C15" s="9" t="s">
        <v>4</v>
      </c>
      <c r="D15" s="9" t="s">
        <v>47</v>
      </c>
      <c r="E15" s="9" t="s">
        <v>53</v>
      </c>
      <c r="F15" s="9" t="s">
        <v>30</v>
      </c>
      <c r="G15" s="9" t="s">
        <v>25</v>
      </c>
      <c r="H15" s="10">
        <v>9</v>
      </c>
      <c r="I15" s="11">
        <v>81.64</v>
      </c>
      <c r="J15" s="12">
        <f t="shared" si="0"/>
        <v>734.76</v>
      </c>
      <c r="K15" s="13">
        <v>0.11</v>
      </c>
      <c r="L15" s="12">
        <f t="shared" si="1"/>
        <v>80.823599999999999</v>
      </c>
      <c r="M15" s="9" t="s">
        <v>26</v>
      </c>
    </row>
    <row r="16" spans="1:13" x14ac:dyDescent="0.35">
      <c r="A16" s="2">
        <v>44971</v>
      </c>
      <c r="B16" s="3" t="s">
        <v>107</v>
      </c>
      <c r="C16" s="3" t="s">
        <v>3</v>
      </c>
      <c r="D16" s="3" t="s">
        <v>82</v>
      </c>
      <c r="E16" s="3" t="s">
        <v>33</v>
      </c>
      <c r="F16" s="3" t="s">
        <v>34</v>
      </c>
      <c r="G16" s="3" t="s">
        <v>43</v>
      </c>
      <c r="H16" s="4">
        <v>6</v>
      </c>
      <c r="I16" s="5">
        <v>47.75</v>
      </c>
      <c r="J16" s="6">
        <f t="shared" si="0"/>
        <v>286.5</v>
      </c>
      <c r="K16" s="7">
        <v>0.12</v>
      </c>
      <c r="L16" s="6">
        <f t="shared" si="1"/>
        <v>34.379999999999995</v>
      </c>
      <c r="M16" s="3" t="s">
        <v>26</v>
      </c>
    </row>
    <row r="17" spans="1:13" x14ac:dyDescent="0.35">
      <c r="A17" s="8">
        <v>44969</v>
      </c>
      <c r="B17" s="9" t="s">
        <v>108</v>
      </c>
      <c r="C17" s="9" t="s">
        <v>6</v>
      </c>
      <c r="D17" s="9" t="s">
        <v>84</v>
      </c>
      <c r="E17" s="9" t="s">
        <v>50</v>
      </c>
      <c r="F17" s="9" t="s">
        <v>38</v>
      </c>
      <c r="G17" s="9" t="s">
        <v>43</v>
      </c>
      <c r="H17" s="10">
        <v>6</v>
      </c>
      <c r="I17" s="11">
        <v>46.21</v>
      </c>
      <c r="J17" s="12">
        <f t="shared" si="0"/>
        <v>277.26</v>
      </c>
      <c r="K17" s="13">
        <v>0.11</v>
      </c>
      <c r="L17" s="12">
        <f t="shared" si="1"/>
        <v>30.4986</v>
      </c>
      <c r="M17" s="9" t="s">
        <v>26</v>
      </c>
    </row>
    <row r="18" spans="1:13" x14ac:dyDescent="0.35">
      <c r="A18" s="2">
        <v>44959</v>
      </c>
      <c r="B18" s="3" t="s">
        <v>109</v>
      </c>
      <c r="C18" s="3" t="s">
        <v>3</v>
      </c>
      <c r="D18" s="3" t="s">
        <v>110</v>
      </c>
      <c r="E18" s="3" t="s">
        <v>42</v>
      </c>
      <c r="F18" s="3" t="s">
        <v>30</v>
      </c>
      <c r="G18" s="3" t="s">
        <v>25</v>
      </c>
      <c r="H18" s="4">
        <v>1</v>
      </c>
      <c r="I18" s="5">
        <v>203.28</v>
      </c>
      <c r="J18" s="6">
        <f t="shared" si="0"/>
        <v>203.28</v>
      </c>
      <c r="K18" s="7">
        <v>9.0000000000000011E-2</v>
      </c>
      <c r="L18" s="6">
        <f t="shared" si="1"/>
        <v>18.295200000000001</v>
      </c>
      <c r="M18" s="3"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M32"/>
  <sheetViews>
    <sheetView showGridLines="0" workbookViewId="0">
      <selection sqref="A1:XFD1"/>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44986</v>
      </c>
      <c r="B2" s="3" t="s">
        <v>111</v>
      </c>
      <c r="C2" s="3" t="s">
        <v>7</v>
      </c>
      <c r="D2" s="3" t="s">
        <v>22</v>
      </c>
      <c r="E2" s="3" t="s">
        <v>33</v>
      </c>
      <c r="F2" s="3" t="s">
        <v>34</v>
      </c>
      <c r="G2" s="3" t="s">
        <v>25</v>
      </c>
      <c r="H2" s="4">
        <v>12</v>
      </c>
      <c r="I2" s="5">
        <v>58.86</v>
      </c>
      <c r="J2" s="6">
        <f t="shared" ref="J2:J32" si="0">H2*I2</f>
        <v>706.31999999999994</v>
      </c>
      <c r="K2" s="7">
        <v>0.11</v>
      </c>
      <c r="L2" s="6">
        <f t="shared" ref="L2:L32" si="1">J2*K2</f>
        <v>77.6952</v>
      </c>
      <c r="M2" s="3" t="s">
        <v>26</v>
      </c>
    </row>
    <row r="3" spans="1:13" x14ac:dyDescent="0.35">
      <c r="A3" s="8">
        <v>45011</v>
      </c>
      <c r="B3" s="9" t="s">
        <v>112</v>
      </c>
      <c r="C3" s="9" t="s">
        <v>3</v>
      </c>
      <c r="D3" s="9" t="s">
        <v>77</v>
      </c>
      <c r="E3" s="9" t="s">
        <v>53</v>
      </c>
      <c r="F3" s="9" t="s">
        <v>30</v>
      </c>
      <c r="G3" s="9" t="s">
        <v>43</v>
      </c>
      <c r="H3" s="10">
        <v>7</v>
      </c>
      <c r="I3" s="11">
        <v>91.39</v>
      </c>
      <c r="J3" s="12">
        <f t="shared" si="0"/>
        <v>639.73</v>
      </c>
      <c r="K3" s="13">
        <v>0.11</v>
      </c>
      <c r="L3" s="12">
        <f t="shared" si="1"/>
        <v>70.3703</v>
      </c>
      <c r="M3" s="9" t="s">
        <v>26</v>
      </c>
    </row>
    <row r="4" spans="1:13" x14ac:dyDescent="0.35">
      <c r="A4" s="2">
        <v>44997</v>
      </c>
      <c r="B4" s="3" t="s">
        <v>113</v>
      </c>
      <c r="C4" s="3" t="s">
        <v>6</v>
      </c>
      <c r="D4" s="3" t="s">
        <v>58</v>
      </c>
      <c r="E4" s="3" t="s">
        <v>42</v>
      </c>
      <c r="F4" s="3" t="s">
        <v>30</v>
      </c>
      <c r="G4" s="3" t="s">
        <v>39</v>
      </c>
      <c r="H4" s="4">
        <v>1</v>
      </c>
      <c r="I4" s="5">
        <v>232.89</v>
      </c>
      <c r="J4" s="6">
        <f t="shared" si="0"/>
        <v>232.89</v>
      </c>
      <c r="K4" s="7">
        <v>7.0000000000000007E-2</v>
      </c>
      <c r="L4" s="6">
        <f t="shared" si="1"/>
        <v>16.302299999999999</v>
      </c>
      <c r="M4" s="3" t="s">
        <v>26</v>
      </c>
    </row>
    <row r="5" spans="1:13" x14ac:dyDescent="0.35">
      <c r="A5" s="8">
        <v>44996</v>
      </c>
      <c r="B5" s="9" t="s">
        <v>114</v>
      </c>
      <c r="C5" s="9" t="s">
        <v>6</v>
      </c>
      <c r="D5" s="9" t="s">
        <v>62</v>
      </c>
      <c r="E5" s="9" t="s">
        <v>69</v>
      </c>
      <c r="F5" s="9" t="s">
        <v>30</v>
      </c>
      <c r="G5" s="9" t="s">
        <v>39</v>
      </c>
      <c r="H5" s="10">
        <v>1</v>
      </c>
      <c r="I5" s="11">
        <v>177.89</v>
      </c>
      <c r="J5" s="12">
        <f t="shared" si="0"/>
        <v>177.89</v>
      </c>
      <c r="K5" s="13">
        <v>0.08</v>
      </c>
      <c r="L5" s="12">
        <f t="shared" si="1"/>
        <v>14.231199999999999</v>
      </c>
      <c r="M5" s="9" t="s">
        <v>26</v>
      </c>
    </row>
    <row r="6" spans="1:13" x14ac:dyDescent="0.35">
      <c r="A6" s="2">
        <v>45005</v>
      </c>
      <c r="B6" s="3" t="s">
        <v>115</v>
      </c>
      <c r="C6" s="3" t="s">
        <v>8</v>
      </c>
      <c r="D6" s="3" t="s">
        <v>116</v>
      </c>
      <c r="E6" s="3" t="s">
        <v>117</v>
      </c>
      <c r="F6" s="3" t="s">
        <v>38</v>
      </c>
      <c r="G6" s="3" t="s">
        <v>39</v>
      </c>
      <c r="H6" s="4">
        <v>11</v>
      </c>
      <c r="I6" s="5">
        <v>74.63</v>
      </c>
      <c r="J6" s="6">
        <f t="shared" si="0"/>
        <v>820.93</v>
      </c>
      <c r="K6" s="7">
        <v>0.08</v>
      </c>
      <c r="L6" s="6">
        <f t="shared" si="1"/>
        <v>65.674399999999991</v>
      </c>
      <c r="M6" s="3" t="s">
        <v>26</v>
      </c>
    </row>
    <row r="7" spans="1:13" x14ac:dyDescent="0.35">
      <c r="A7" s="8">
        <v>44989</v>
      </c>
      <c r="B7" s="9" t="s">
        <v>118</v>
      </c>
      <c r="C7" s="9" t="s">
        <v>1</v>
      </c>
      <c r="D7" s="9" t="s">
        <v>119</v>
      </c>
      <c r="E7" s="9" t="s">
        <v>29</v>
      </c>
      <c r="F7" s="9" t="s">
        <v>30</v>
      </c>
      <c r="G7" s="9" t="s">
        <v>39</v>
      </c>
      <c r="H7" s="10">
        <v>3</v>
      </c>
      <c r="I7" s="11">
        <v>1022.75</v>
      </c>
      <c r="J7" s="12">
        <f t="shared" si="0"/>
        <v>3068.25</v>
      </c>
      <c r="K7" s="13">
        <v>0.08</v>
      </c>
      <c r="L7" s="12">
        <f t="shared" si="1"/>
        <v>245.46</v>
      </c>
      <c r="M7" s="9" t="s">
        <v>26</v>
      </c>
    </row>
    <row r="8" spans="1:13" x14ac:dyDescent="0.35">
      <c r="A8" s="2">
        <v>45008</v>
      </c>
      <c r="B8" s="3" t="s">
        <v>120</v>
      </c>
      <c r="C8" s="3" t="s">
        <v>8</v>
      </c>
      <c r="D8" s="3" t="s">
        <v>32</v>
      </c>
      <c r="E8" s="3" t="s">
        <v>117</v>
      </c>
      <c r="F8" s="3" t="s">
        <v>38</v>
      </c>
      <c r="G8" s="3" t="s">
        <v>25</v>
      </c>
      <c r="H8" s="4">
        <v>4</v>
      </c>
      <c r="I8" s="5">
        <v>54.91</v>
      </c>
      <c r="J8" s="6">
        <f t="shared" si="0"/>
        <v>219.64</v>
      </c>
      <c r="K8" s="7">
        <v>0.1</v>
      </c>
      <c r="L8" s="6">
        <f t="shared" si="1"/>
        <v>21.963999999999999</v>
      </c>
      <c r="M8" s="3" t="s">
        <v>54</v>
      </c>
    </row>
    <row r="9" spans="1:13" x14ac:dyDescent="0.35">
      <c r="A9" s="8">
        <v>45005</v>
      </c>
      <c r="B9" s="9" t="s">
        <v>121</v>
      </c>
      <c r="C9" s="9" t="s">
        <v>2</v>
      </c>
      <c r="D9" s="9" t="s">
        <v>122</v>
      </c>
      <c r="E9" s="9" t="s">
        <v>37</v>
      </c>
      <c r="F9" s="9" t="s">
        <v>38</v>
      </c>
      <c r="G9" s="9" t="s">
        <v>43</v>
      </c>
      <c r="H9" s="10">
        <v>6</v>
      </c>
      <c r="I9" s="11">
        <v>12.66</v>
      </c>
      <c r="J9" s="12">
        <f t="shared" si="0"/>
        <v>75.960000000000008</v>
      </c>
      <c r="K9" s="13">
        <v>0.12</v>
      </c>
      <c r="L9" s="12">
        <f t="shared" si="1"/>
        <v>9.1151999999999997</v>
      </c>
      <c r="M9" s="9" t="s">
        <v>26</v>
      </c>
    </row>
    <row r="10" spans="1:13" x14ac:dyDescent="0.35">
      <c r="A10" s="2">
        <v>44989</v>
      </c>
      <c r="B10" s="3" t="s">
        <v>123</v>
      </c>
      <c r="C10" s="3" t="s">
        <v>7</v>
      </c>
      <c r="D10" s="3" t="s">
        <v>49</v>
      </c>
      <c r="E10" s="3" t="s">
        <v>42</v>
      </c>
      <c r="F10" s="3" t="s">
        <v>30</v>
      </c>
      <c r="G10" s="3" t="s">
        <v>25</v>
      </c>
      <c r="H10" s="4">
        <v>4</v>
      </c>
      <c r="I10" s="5">
        <v>380.96</v>
      </c>
      <c r="J10" s="6">
        <f t="shared" si="0"/>
        <v>1523.84</v>
      </c>
      <c r="K10" s="7">
        <v>9.0000000000000011E-2</v>
      </c>
      <c r="L10" s="6">
        <f t="shared" si="1"/>
        <v>137.1456</v>
      </c>
      <c r="M10" s="3" t="s">
        <v>26</v>
      </c>
    </row>
    <row r="11" spans="1:13" x14ac:dyDescent="0.35">
      <c r="A11" s="8">
        <v>45013</v>
      </c>
      <c r="B11" s="9" t="s">
        <v>124</v>
      </c>
      <c r="C11" s="9" t="s">
        <v>1</v>
      </c>
      <c r="D11" s="9" t="s">
        <v>91</v>
      </c>
      <c r="E11" s="9" t="s">
        <v>33</v>
      </c>
      <c r="F11" s="9" t="s">
        <v>34</v>
      </c>
      <c r="G11" s="9" t="s">
        <v>43</v>
      </c>
      <c r="H11" s="10">
        <v>8</v>
      </c>
      <c r="I11" s="11">
        <v>142.71</v>
      </c>
      <c r="J11" s="12">
        <f t="shared" si="0"/>
        <v>1141.68</v>
      </c>
      <c r="K11" s="13">
        <v>0.12</v>
      </c>
      <c r="L11" s="12">
        <f t="shared" si="1"/>
        <v>137.0016</v>
      </c>
      <c r="M11" s="9" t="s">
        <v>26</v>
      </c>
    </row>
    <row r="12" spans="1:13" x14ac:dyDescent="0.35">
      <c r="A12" s="2">
        <v>45003</v>
      </c>
      <c r="B12" s="3" t="s">
        <v>125</v>
      </c>
      <c r="C12" s="3" t="s">
        <v>8</v>
      </c>
      <c r="D12" s="3" t="s">
        <v>101</v>
      </c>
      <c r="E12" s="3" t="s">
        <v>117</v>
      </c>
      <c r="F12" s="3" t="s">
        <v>38</v>
      </c>
      <c r="G12" s="3" t="s">
        <v>25</v>
      </c>
      <c r="H12" s="4">
        <v>1</v>
      </c>
      <c r="I12" s="5">
        <v>85.55</v>
      </c>
      <c r="J12" s="6">
        <f t="shared" si="0"/>
        <v>85.55</v>
      </c>
      <c r="K12" s="7">
        <v>0.11</v>
      </c>
      <c r="L12" s="6">
        <f t="shared" si="1"/>
        <v>9.410499999999999</v>
      </c>
      <c r="M12" s="3" t="s">
        <v>54</v>
      </c>
    </row>
    <row r="13" spans="1:13" x14ac:dyDescent="0.35">
      <c r="A13" s="8">
        <v>45010</v>
      </c>
      <c r="B13" s="9" t="s">
        <v>126</v>
      </c>
      <c r="C13" s="9" t="s">
        <v>7</v>
      </c>
      <c r="D13" s="9" t="s">
        <v>52</v>
      </c>
      <c r="E13" s="9" t="s">
        <v>50</v>
      </c>
      <c r="F13" s="9" t="s">
        <v>38</v>
      </c>
      <c r="G13" s="9" t="s">
        <v>39</v>
      </c>
      <c r="H13" s="10">
        <v>7</v>
      </c>
      <c r="I13" s="11">
        <v>52.54</v>
      </c>
      <c r="J13" s="12">
        <f t="shared" si="0"/>
        <v>367.78</v>
      </c>
      <c r="K13" s="13">
        <v>0.08</v>
      </c>
      <c r="L13" s="12">
        <f t="shared" si="1"/>
        <v>29.4224</v>
      </c>
      <c r="M13" s="9" t="s">
        <v>26</v>
      </c>
    </row>
    <row r="14" spans="1:13" x14ac:dyDescent="0.35">
      <c r="A14" s="2">
        <v>45012</v>
      </c>
      <c r="B14" s="3" t="s">
        <v>127</v>
      </c>
      <c r="C14" s="3" t="s">
        <v>6</v>
      </c>
      <c r="D14" s="3" t="s">
        <v>68</v>
      </c>
      <c r="E14" s="3" t="s">
        <v>42</v>
      </c>
      <c r="F14" s="3" t="s">
        <v>30</v>
      </c>
      <c r="G14" s="3" t="s">
        <v>25</v>
      </c>
      <c r="H14" s="4">
        <v>1</v>
      </c>
      <c r="I14" s="5">
        <v>473.92</v>
      </c>
      <c r="J14" s="6">
        <f t="shared" si="0"/>
        <v>473.92</v>
      </c>
      <c r="K14" s="7">
        <v>9.0000000000000011E-2</v>
      </c>
      <c r="L14" s="6">
        <f t="shared" si="1"/>
        <v>42.652800000000006</v>
      </c>
      <c r="M14" s="3" t="s">
        <v>26</v>
      </c>
    </row>
    <row r="15" spans="1:13" x14ac:dyDescent="0.35">
      <c r="A15" s="8">
        <v>45008</v>
      </c>
      <c r="B15" s="9" t="s">
        <v>128</v>
      </c>
      <c r="C15" s="9" t="s">
        <v>2</v>
      </c>
      <c r="D15" s="9" t="s">
        <v>60</v>
      </c>
      <c r="E15" s="9" t="s">
        <v>33</v>
      </c>
      <c r="F15" s="9" t="s">
        <v>34</v>
      </c>
      <c r="G15" s="9" t="s">
        <v>25</v>
      </c>
      <c r="H15" s="10">
        <v>3</v>
      </c>
      <c r="I15" s="11">
        <v>89.51</v>
      </c>
      <c r="J15" s="12">
        <f t="shared" si="0"/>
        <v>268.53000000000003</v>
      </c>
      <c r="K15" s="13">
        <v>0.1</v>
      </c>
      <c r="L15" s="12">
        <f t="shared" si="1"/>
        <v>26.853000000000005</v>
      </c>
      <c r="M15" s="9" t="s">
        <v>26</v>
      </c>
    </row>
    <row r="16" spans="1:13" x14ac:dyDescent="0.35">
      <c r="A16" s="2">
        <v>45013</v>
      </c>
      <c r="B16" s="3" t="s">
        <v>129</v>
      </c>
      <c r="C16" s="3" t="s">
        <v>3</v>
      </c>
      <c r="D16" s="3" t="s">
        <v>79</v>
      </c>
      <c r="E16" s="3" t="s">
        <v>37</v>
      </c>
      <c r="F16" s="3" t="s">
        <v>38</v>
      </c>
      <c r="G16" s="3" t="s">
        <v>39</v>
      </c>
      <c r="H16" s="4">
        <v>11</v>
      </c>
      <c r="I16" s="5">
        <v>27.54</v>
      </c>
      <c r="J16" s="6">
        <f t="shared" si="0"/>
        <v>302.94</v>
      </c>
      <c r="K16" s="7">
        <v>7.0000000000000007E-2</v>
      </c>
      <c r="L16" s="6">
        <f t="shared" si="1"/>
        <v>21.205800000000004</v>
      </c>
      <c r="M16" s="3" t="s">
        <v>26</v>
      </c>
    </row>
    <row r="17" spans="1:13" x14ac:dyDescent="0.35">
      <c r="A17" s="8">
        <v>44991</v>
      </c>
      <c r="B17" s="9" t="s">
        <v>130</v>
      </c>
      <c r="C17" s="9" t="s">
        <v>7</v>
      </c>
      <c r="D17" s="9" t="s">
        <v>131</v>
      </c>
      <c r="E17" s="9" t="s">
        <v>50</v>
      </c>
      <c r="F17" s="9" t="s">
        <v>38</v>
      </c>
      <c r="G17" s="9" t="s">
        <v>25</v>
      </c>
      <c r="H17" s="10">
        <v>12</v>
      </c>
      <c r="I17" s="11">
        <v>48.77</v>
      </c>
      <c r="J17" s="12">
        <f t="shared" si="0"/>
        <v>585.24</v>
      </c>
      <c r="K17" s="13">
        <v>0.11</v>
      </c>
      <c r="L17" s="12">
        <f t="shared" si="1"/>
        <v>64.376400000000004</v>
      </c>
      <c r="M17" s="9" t="s">
        <v>26</v>
      </c>
    </row>
    <row r="18" spans="1:13" x14ac:dyDescent="0.35">
      <c r="A18" s="2">
        <v>44990</v>
      </c>
      <c r="B18" s="3" t="s">
        <v>132</v>
      </c>
      <c r="C18" s="3" t="s">
        <v>6</v>
      </c>
      <c r="D18" s="3" t="s">
        <v>133</v>
      </c>
      <c r="E18" s="3" t="s">
        <v>37</v>
      </c>
      <c r="F18" s="3" t="s">
        <v>38</v>
      </c>
      <c r="G18" s="3" t="s">
        <v>39</v>
      </c>
      <c r="H18" s="4">
        <v>3</v>
      </c>
      <c r="I18" s="5">
        <v>22.61</v>
      </c>
      <c r="J18" s="6">
        <f t="shared" si="0"/>
        <v>67.83</v>
      </c>
      <c r="K18" s="7">
        <v>7.0000000000000007E-2</v>
      </c>
      <c r="L18" s="6">
        <f t="shared" si="1"/>
        <v>4.7481</v>
      </c>
      <c r="M18" s="3" t="s">
        <v>26</v>
      </c>
    </row>
    <row r="19" spans="1:13" x14ac:dyDescent="0.35">
      <c r="A19" s="8">
        <v>45007</v>
      </c>
      <c r="B19" s="9" t="s">
        <v>134</v>
      </c>
      <c r="C19" s="9" t="s">
        <v>8</v>
      </c>
      <c r="D19" s="9" t="s">
        <v>64</v>
      </c>
      <c r="E19" s="9" t="s">
        <v>23</v>
      </c>
      <c r="F19" s="9" t="s">
        <v>24</v>
      </c>
      <c r="G19" s="9" t="s">
        <v>39</v>
      </c>
      <c r="H19" s="10">
        <v>5</v>
      </c>
      <c r="I19" s="11">
        <v>147.34</v>
      </c>
      <c r="J19" s="12">
        <f t="shared" si="0"/>
        <v>736.7</v>
      </c>
      <c r="K19" s="13">
        <v>0.09</v>
      </c>
      <c r="L19" s="12">
        <f t="shared" si="1"/>
        <v>66.302999999999997</v>
      </c>
      <c r="M19" s="9" t="s">
        <v>26</v>
      </c>
    </row>
    <row r="20" spans="1:13" x14ac:dyDescent="0.35">
      <c r="A20" s="2">
        <v>45010</v>
      </c>
      <c r="B20" s="3" t="s">
        <v>135</v>
      </c>
      <c r="C20" s="3" t="s">
        <v>1</v>
      </c>
      <c r="D20" s="3" t="s">
        <v>36</v>
      </c>
      <c r="E20" s="3" t="s">
        <v>53</v>
      </c>
      <c r="F20" s="3" t="s">
        <v>30</v>
      </c>
      <c r="G20" s="3" t="s">
        <v>39</v>
      </c>
      <c r="H20" s="4">
        <v>2</v>
      </c>
      <c r="I20" s="5">
        <v>124.27</v>
      </c>
      <c r="J20" s="6">
        <f t="shared" si="0"/>
        <v>248.54</v>
      </c>
      <c r="K20" s="7">
        <v>0.08</v>
      </c>
      <c r="L20" s="6">
        <f t="shared" si="1"/>
        <v>19.883199999999999</v>
      </c>
      <c r="M20" s="3" t="s">
        <v>26</v>
      </c>
    </row>
    <row r="21" spans="1:13" x14ac:dyDescent="0.35">
      <c r="A21" s="8">
        <v>45003</v>
      </c>
      <c r="B21" s="9" t="s">
        <v>136</v>
      </c>
      <c r="C21" s="9" t="s">
        <v>8</v>
      </c>
      <c r="D21" s="9" t="s">
        <v>28</v>
      </c>
      <c r="E21" s="9" t="s">
        <v>29</v>
      </c>
      <c r="F21" s="9" t="s">
        <v>30</v>
      </c>
      <c r="G21" s="9" t="s">
        <v>39</v>
      </c>
      <c r="H21" s="10">
        <v>3</v>
      </c>
      <c r="I21" s="11">
        <v>930.98</v>
      </c>
      <c r="J21" s="12">
        <f t="shared" si="0"/>
        <v>2792.94</v>
      </c>
      <c r="K21" s="13">
        <v>7.0000000000000007E-2</v>
      </c>
      <c r="L21" s="12">
        <f t="shared" si="1"/>
        <v>195.50580000000002</v>
      </c>
      <c r="M21" s="9" t="s">
        <v>26</v>
      </c>
    </row>
    <row r="22" spans="1:13" x14ac:dyDescent="0.35">
      <c r="A22" s="2">
        <v>44988</v>
      </c>
      <c r="B22" s="3" t="s">
        <v>137</v>
      </c>
      <c r="C22" s="3" t="s">
        <v>7</v>
      </c>
      <c r="D22" s="3" t="s">
        <v>45</v>
      </c>
      <c r="E22" s="3" t="s">
        <v>33</v>
      </c>
      <c r="F22" s="3" t="s">
        <v>34</v>
      </c>
      <c r="G22" s="3" t="s">
        <v>39</v>
      </c>
      <c r="H22" s="4">
        <v>5</v>
      </c>
      <c r="I22" s="5">
        <v>65.930000000000007</v>
      </c>
      <c r="J22" s="6">
        <f t="shared" si="0"/>
        <v>329.65000000000003</v>
      </c>
      <c r="K22" s="7">
        <v>0.08</v>
      </c>
      <c r="L22" s="6">
        <f t="shared" si="1"/>
        <v>26.372000000000003</v>
      </c>
      <c r="M22" s="3" t="s">
        <v>54</v>
      </c>
    </row>
    <row r="23" spans="1:13" x14ac:dyDescent="0.35">
      <c r="A23" s="8">
        <v>44998</v>
      </c>
      <c r="B23" s="9" t="s">
        <v>138</v>
      </c>
      <c r="C23" s="9" t="s">
        <v>2</v>
      </c>
      <c r="D23" s="9" t="s">
        <v>56</v>
      </c>
      <c r="E23" s="9" t="s">
        <v>33</v>
      </c>
      <c r="F23" s="9" t="s">
        <v>34</v>
      </c>
      <c r="G23" s="9" t="s">
        <v>39</v>
      </c>
      <c r="H23" s="10">
        <v>9</v>
      </c>
      <c r="I23" s="11">
        <v>83.01</v>
      </c>
      <c r="J23" s="12">
        <f t="shared" si="0"/>
        <v>747.09</v>
      </c>
      <c r="K23" s="13">
        <v>0.08</v>
      </c>
      <c r="L23" s="12">
        <f t="shared" si="1"/>
        <v>59.767200000000003</v>
      </c>
      <c r="M23" s="9" t="s">
        <v>54</v>
      </c>
    </row>
    <row r="24" spans="1:13" x14ac:dyDescent="0.35">
      <c r="A24" s="2">
        <v>45006</v>
      </c>
      <c r="B24" s="3" t="s">
        <v>139</v>
      </c>
      <c r="C24" s="3" t="s">
        <v>2</v>
      </c>
      <c r="D24" s="3" t="s">
        <v>73</v>
      </c>
      <c r="E24" s="3" t="s">
        <v>53</v>
      </c>
      <c r="F24" s="3" t="s">
        <v>30</v>
      </c>
      <c r="G24" s="3" t="s">
        <v>25</v>
      </c>
      <c r="H24" s="4">
        <v>9</v>
      </c>
      <c r="I24" s="5">
        <v>111.58</v>
      </c>
      <c r="J24" s="6">
        <f t="shared" si="0"/>
        <v>1004.22</v>
      </c>
      <c r="K24" s="7">
        <v>0.1</v>
      </c>
      <c r="L24" s="6">
        <f t="shared" si="1"/>
        <v>100.42200000000001</v>
      </c>
      <c r="M24" s="3" t="s">
        <v>26</v>
      </c>
    </row>
    <row r="25" spans="1:13" x14ac:dyDescent="0.35">
      <c r="A25" s="8">
        <v>45011</v>
      </c>
      <c r="B25" s="9" t="s">
        <v>140</v>
      </c>
      <c r="C25" s="9" t="s">
        <v>2</v>
      </c>
      <c r="D25" s="9" t="s">
        <v>75</v>
      </c>
      <c r="E25" s="9" t="s">
        <v>23</v>
      </c>
      <c r="F25" s="9" t="s">
        <v>24</v>
      </c>
      <c r="G25" s="9" t="s">
        <v>25</v>
      </c>
      <c r="H25" s="10">
        <v>1</v>
      </c>
      <c r="I25" s="11">
        <v>234.57</v>
      </c>
      <c r="J25" s="12">
        <f t="shared" si="0"/>
        <v>234.57</v>
      </c>
      <c r="K25" s="13">
        <v>9.0000000000000011E-2</v>
      </c>
      <c r="L25" s="12">
        <f t="shared" si="1"/>
        <v>21.111300000000004</v>
      </c>
      <c r="M25" s="9" t="s">
        <v>26</v>
      </c>
    </row>
    <row r="26" spans="1:13" x14ac:dyDescent="0.35">
      <c r="A26" s="2">
        <v>45005</v>
      </c>
      <c r="B26" s="3" t="s">
        <v>141</v>
      </c>
      <c r="C26" s="3" t="s">
        <v>8</v>
      </c>
      <c r="D26" s="3" t="s">
        <v>86</v>
      </c>
      <c r="E26" s="3" t="s">
        <v>23</v>
      </c>
      <c r="F26" s="3" t="s">
        <v>24</v>
      </c>
      <c r="G26" s="3" t="s">
        <v>43</v>
      </c>
      <c r="H26" s="4">
        <v>3</v>
      </c>
      <c r="I26" s="5">
        <v>148.81</v>
      </c>
      <c r="J26" s="6">
        <f t="shared" si="0"/>
        <v>446.43</v>
      </c>
      <c r="K26" s="7">
        <v>0.12</v>
      </c>
      <c r="L26" s="6">
        <f t="shared" si="1"/>
        <v>53.571599999999997</v>
      </c>
      <c r="M26" s="3" t="s">
        <v>54</v>
      </c>
    </row>
    <row r="27" spans="1:13" x14ac:dyDescent="0.35">
      <c r="A27" s="8">
        <v>44997</v>
      </c>
      <c r="B27" s="9" t="s">
        <v>142</v>
      </c>
      <c r="C27" s="9" t="s">
        <v>2</v>
      </c>
      <c r="D27" s="9" t="s">
        <v>143</v>
      </c>
      <c r="E27" s="9" t="s">
        <v>42</v>
      </c>
      <c r="F27" s="9" t="s">
        <v>30</v>
      </c>
      <c r="G27" s="9" t="s">
        <v>43</v>
      </c>
      <c r="H27" s="10">
        <v>2</v>
      </c>
      <c r="I27" s="11">
        <v>296.64999999999998</v>
      </c>
      <c r="J27" s="12">
        <f t="shared" si="0"/>
        <v>593.29999999999995</v>
      </c>
      <c r="K27" s="13">
        <v>0.12</v>
      </c>
      <c r="L27" s="12">
        <f t="shared" si="1"/>
        <v>71.195999999999998</v>
      </c>
      <c r="M27" s="9" t="s">
        <v>26</v>
      </c>
    </row>
    <row r="28" spans="1:13" x14ac:dyDescent="0.35">
      <c r="A28" s="2">
        <v>45012</v>
      </c>
      <c r="B28" s="3" t="s">
        <v>144</v>
      </c>
      <c r="C28" s="3" t="s">
        <v>1</v>
      </c>
      <c r="D28" s="3" t="s">
        <v>145</v>
      </c>
      <c r="E28" s="3" t="s">
        <v>33</v>
      </c>
      <c r="F28" s="3" t="s">
        <v>34</v>
      </c>
      <c r="G28" s="3" t="s">
        <v>43</v>
      </c>
      <c r="H28" s="4">
        <v>2</v>
      </c>
      <c r="I28" s="5">
        <v>90.54</v>
      </c>
      <c r="J28" s="6">
        <f t="shared" si="0"/>
        <v>181.08</v>
      </c>
      <c r="K28" s="7">
        <v>0.11</v>
      </c>
      <c r="L28" s="6">
        <f t="shared" si="1"/>
        <v>19.918800000000001</v>
      </c>
      <c r="M28" s="3" t="s">
        <v>26</v>
      </c>
    </row>
    <row r="29" spans="1:13" x14ac:dyDescent="0.35">
      <c r="A29" s="8">
        <v>44996</v>
      </c>
      <c r="B29" s="9" t="s">
        <v>146</v>
      </c>
      <c r="C29" s="9" t="s">
        <v>1</v>
      </c>
      <c r="D29" s="9" t="s">
        <v>84</v>
      </c>
      <c r="E29" s="9" t="s">
        <v>29</v>
      </c>
      <c r="F29" s="9" t="s">
        <v>30</v>
      </c>
      <c r="G29" s="9" t="s">
        <v>25</v>
      </c>
      <c r="H29" s="10">
        <v>3</v>
      </c>
      <c r="I29" s="11">
        <v>1068.02</v>
      </c>
      <c r="J29" s="12">
        <f t="shared" si="0"/>
        <v>3204.06</v>
      </c>
      <c r="K29" s="13">
        <v>0.1</v>
      </c>
      <c r="L29" s="12">
        <f t="shared" si="1"/>
        <v>320.40600000000001</v>
      </c>
      <c r="M29" s="9" t="s">
        <v>26</v>
      </c>
    </row>
    <row r="30" spans="1:13" x14ac:dyDescent="0.35">
      <c r="A30" s="2">
        <v>44991</v>
      </c>
      <c r="B30" s="3" t="s">
        <v>147</v>
      </c>
      <c r="C30" s="3" t="s">
        <v>7</v>
      </c>
      <c r="D30" s="3" t="s">
        <v>110</v>
      </c>
      <c r="E30" s="3" t="s">
        <v>29</v>
      </c>
      <c r="F30" s="3" t="s">
        <v>30</v>
      </c>
      <c r="G30" s="3" t="s">
        <v>25</v>
      </c>
      <c r="H30" s="4">
        <v>4</v>
      </c>
      <c r="I30" s="5">
        <v>1449.17</v>
      </c>
      <c r="J30" s="6">
        <f t="shared" si="0"/>
        <v>5796.68</v>
      </c>
      <c r="K30" s="7">
        <v>9.0000000000000011E-2</v>
      </c>
      <c r="L30" s="6">
        <f t="shared" si="1"/>
        <v>521.70120000000009</v>
      </c>
      <c r="M30" s="3" t="s">
        <v>26</v>
      </c>
    </row>
    <row r="31" spans="1:13" x14ac:dyDescent="0.35">
      <c r="A31" s="8">
        <v>45013</v>
      </c>
      <c r="B31" s="9" t="s">
        <v>148</v>
      </c>
      <c r="C31" s="9" t="s">
        <v>1</v>
      </c>
      <c r="D31" s="9" t="s">
        <v>149</v>
      </c>
      <c r="E31" s="9" t="s">
        <v>42</v>
      </c>
      <c r="F31" s="9" t="s">
        <v>30</v>
      </c>
      <c r="G31" s="9" t="s">
        <v>39</v>
      </c>
      <c r="H31" s="10">
        <v>1</v>
      </c>
      <c r="I31" s="11">
        <v>462.42</v>
      </c>
      <c r="J31" s="12">
        <f t="shared" si="0"/>
        <v>462.42</v>
      </c>
      <c r="K31" s="13">
        <v>0.09</v>
      </c>
      <c r="L31" s="12">
        <f t="shared" si="1"/>
        <v>41.617800000000003</v>
      </c>
      <c r="M31" s="9" t="s">
        <v>26</v>
      </c>
    </row>
    <row r="32" spans="1:13" x14ac:dyDescent="0.35">
      <c r="A32" s="2">
        <v>44998</v>
      </c>
      <c r="B32" s="3" t="s">
        <v>150</v>
      </c>
      <c r="C32" s="3" t="s">
        <v>1</v>
      </c>
      <c r="D32" s="3" t="s">
        <v>99</v>
      </c>
      <c r="E32" s="3" t="s">
        <v>29</v>
      </c>
      <c r="F32" s="3" t="s">
        <v>30</v>
      </c>
      <c r="G32" s="3" t="s">
        <v>43</v>
      </c>
      <c r="H32" s="4">
        <v>3</v>
      </c>
      <c r="I32" s="5">
        <v>1172.3499999999999</v>
      </c>
      <c r="J32" s="6">
        <f t="shared" si="0"/>
        <v>3517.0499999999997</v>
      </c>
      <c r="K32" s="7">
        <v>0.12</v>
      </c>
      <c r="L32" s="6">
        <f t="shared" si="1"/>
        <v>422.04599999999994</v>
      </c>
      <c r="M32" s="3" t="s">
        <v>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23"/>
  <sheetViews>
    <sheetView showGridLines="0" workbookViewId="0">
      <selection sqref="A1:XFD1"/>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45038</v>
      </c>
      <c r="B2" s="3" t="s">
        <v>151</v>
      </c>
      <c r="C2" s="3" t="s">
        <v>3</v>
      </c>
      <c r="D2" s="3" t="s">
        <v>60</v>
      </c>
      <c r="E2" s="3" t="s">
        <v>117</v>
      </c>
      <c r="F2" s="3" t="s">
        <v>38</v>
      </c>
      <c r="G2" s="3" t="s">
        <v>43</v>
      </c>
      <c r="H2" s="4">
        <v>9</v>
      </c>
      <c r="I2" s="5">
        <v>94.15</v>
      </c>
      <c r="J2" s="6">
        <f t="shared" ref="J2:J23" si="0">H2*I2</f>
        <v>847.35</v>
      </c>
      <c r="K2" s="7">
        <v>0.11</v>
      </c>
      <c r="L2" s="6">
        <f t="shared" ref="L2:L23" si="1">J2*K2</f>
        <v>93.208500000000001</v>
      </c>
      <c r="M2" s="3" t="s">
        <v>26</v>
      </c>
    </row>
    <row r="3" spans="1:13" x14ac:dyDescent="0.35">
      <c r="A3" s="8">
        <v>45032</v>
      </c>
      <c r="B3" s="9" t="s">
        <v>152</v>
      </c>
      <c r="C3" s="9" t="s">
        <v>8</v>
      </c>
      <c r="D3" s="9" t="s">
        <v>45</v>
      </c>
      <c r="E3" s="9" t="s">
        <v>53</v>
      </c>
      <c r="F3" s="9" t="s">
        <v>30</v>
      </c>
      <c r="G3" s="9" t="s">
        <v>39</v>
      </c>
      <c r="H3" s="10">
        <v>7</v>
      </c>
      <c r="I3" s="11">
        <v>168.19</v>
      </c>
      <c r="J3" s="12">
        <f t="shared" si="0"/>
        <v>1177.33</v>
      </c>
      <c r="K3" s="13">
        <v>0.08</v>
      </c>
      <c r="L3" s="12">
        <f t="shared" si="1"/>
        <v>94.186399999999992</v>
      </c>
      <c r="M3" s="9" t="s">
        <v>26</v>
      </c>
    </row>
    <row r="4" spans="1:13" x14ac:dyDescent="0.35">
      <c r="A4" s="2">
        <v>45044</v>
      </c>
      <c r="B4" s="3" t="s">
        <v>153</v>
      </c>
      <c r="C4" s="3" t="s">
        <v>3</v>
      </c>
      <c r="D4" s="3" t="s">
        <v>77</v>
      </c>
      <c r="E4" s="3" t="s">
        <v>65</v>
      </c>
      <c r="F4" s="3" t="s">
        <v>66</v>
      </c>
      <c r="G4" s="3" t="s">
        <v>25</v>
      </c>
      <c r="H4" s="4">
        <v>1</v>
      </c>
      <c r="I4" s="5">
        <v>162.12</v>
      </c>
      <c r="J4" s="6">
        <f t="shared" si="0"/>
        <v>162.12</v>
      </c>
      <c r="K4" s="7">
        <v>0.11</v>
      </c>
      <c r="L4" s="6">
        <f t="shared" si="1"/>
        <v>17.833200000000001</v>
      </c>
      <c r="M4" s="3" t="s">
        <v>26</v>
      </c>
    </row>
    <row r="5" spans="1:13" x14ac:dyDescent="0.35">
      <c r="A5" s="8">
        <v>45021</v>
      </c>
      <c r="B5" s="9" t="s">
        <v>154</v>
      </c>
      <c r="C5" s="9" t="s">
        <v>3</v>
      </c>
      <c r="D5" s="9" t="s">
        <v>32</v>
      </c>
      <c r="E5" s="9" t="s">
        <v>42</v>
      </c>
      <c r="F5" s="9" t="s">
        <v>30</v>
      </c>
      <c r="G5" s="9" t="s">
        <v>25</v>
      </c>
      <c r="H5" s="10">
        <v>4</v>
      </c>
      <c r="I5" s="11">
        <v>434.7</v>
      </c>
      <c r="J5" s="12">
        <f t="shared" si="0"/>
        <v>1738.8</v>
      </c>
      <c r="K5" s="13">
        <v>9.0000000000000011E-2</v>
      </c>
      <c r="L5" s="12">
        <f t="shared" si="1"/>
        <v>156.49200000000002</v>
      </c>
      <c r="M5" s="9" t="s">
        <v>26</v>
      </c>
    </row>
    <row r="6" spans="1:13" x14ac:dyDescent="0.35">
      <c r="A6" s="2">
        <v>45023</v>
      </c>
      <c r="B6" s="3" t="s">
        <v>155</v>
      </c>
      <c r="C6" s="3" t="s">
        <v>1</v>
      </c>
      <c r="D6" s="3" t="s">
        <v>68</v>
      </c>
      <c r="E6" s="3" t="s">
        <v>50</v>
      </c>
      <c r="F6" s="3" t="s">
        <v>38</v>
      </c>
      <c r="G6" s="3" t="s">
        <v>39</v>
      </c>
      <c r="H6" s="4">
        <v>5</v>
      </c>
      <c r="I6" s="5">
        <v>39.72</v>
      </c>
      <c r="J6" s="6">
        <f t="shared" si="0"/>
        <v>198.6</v>
      </c>
      <c r="K6" s="7">
        <v>0.08</v>
      </c>
      <c r="L6" s="6">
        <f t="shared" si="1"/>
        <v>15.888</v>
      </c>
      <c r="M6" s="3" t="s">
        <v>54</v>
      </c>
    </row>
    <row r="7" spans="1:13" x14ac:dyDescent="0.35">
      <c r="A7" s="8">
        <v>45027</v>
      </c>
      <c r="B7" s="9" t="s">
        <v>156</v>
      </c>
      <c r="C7" s="9" t="s">
        <v>7</v>
      </c>
      <c r="D7" s="9" t="s">
        <v>49</v>
      </c>
      <c r="E7" s="9" t="s">
        <v>33</v>
      </c>
      <c r="F7" s="9" t="s">
        <v>34</v>
      </c>
      <c r="G7" s="9" t="s">
        <v>39</v>
      </c>
      <c r="H7" s="10">
        <v>3</v>
      </c>
      <c r="I7" s="11">
        <v>73.099999999999994</v>
      </c>
      <c r="J7" s="12">
        <f t="shared" si="0"/>
        <v>219.29999999999998</v>
      </c>
      <c r="K7" s="13">
        <v>0.08</v>
      </c>
      <c r="L7" s="12">
        <f t="shared" si="1"/>
        <v>17.544</v>
      </c>
      <c r="M7" s="9" t="s">
        <v>80</v>
      </c>
    </row>
    <row r="8" spans="1:13" x14ac:dyDescent="0.35">
      <c r="A8" s="2">
        <v>45033</v>
      </c>
      <c r="B8" s="3" t="s">
        <v>157</v>
      </c>
      <c r="C8" s="3" t="s">
        <v>2</v>
      </c>
      <c r="D8" s="3" t="s">
        <v>86</v>
      </c>
      <c r="E8" s="3" t="s">
        <v>53</v>
      </c>
      <c r="F8" s="3" t="s">
        <v>30</v>
      </c>
      <c r="G8" s="3" t="s">
        <v>39</v>
      </c>
      <c r="H8" s="4">
        <v>2</v>
      </c>
      <c r="I8" s="5">
        <v>81.86</v>
      </c>
      <c r="J8" s="6">
        <f t="shared" si="0"/>
        <v>163.72</v>
      </c>
      <c r="K8" s="7">
        <v>7.0000000000000007E-2</v>
      </c>
      <c r="L8" s="6">
        <f t="shared" si="1"/>
        <v>11.460400000000002</v>
      </c>
      <c r="M8" s="3" t="s">
        <v>26</v>
      </c>
    </row>
    <row r="9" spans="1:13" x14ac:dyDescent="0.35">
      <c r="A9" s="8">
        <v>45033</v>
      </c>
      <c r="B9" s="9" t="s">
        <v>158</v>
      </c>
      <c r="C9" s="9" t="s">
        <v>8</v>
      </c>
      <c r="D9" s="9" t="s">
        <v>101</v>
      </c>
      <c r="E9" s="9" t="s">
        <v>29</v>
      </c>
      <c r="F9" s="9" t="s">
        <v>30</v>
      </c>
      <c r="G9" s="9" t="s">
        <v>25</v>
      </c>
      <c r="H9" s="10">
        <v>5</v>
      </c>
      <c r="I9" s="11">
        <v>1135.02</v>
      </c>
      <c r="J9" s="12">
        <f t="shared" si="0"/>
        <v>5675.1</v>
      </c>
      <c r="K9" s="13">
        <v>0.1</v>
      </c>
      <c r="L9" s="12">
        <f t="shared" si="1"/>
        <v>567.5100000000001</v>
      </c>
      <c r="M9" s="9" t="s">
        <v>26</v>
      </c>
    </row>
    <row r="10" spans="1:13" x14ac:dyDescent="0.35">
      <c r="A10" s="2">
        <v>45034</v>
      </c>
      <c r="B10" s="3" t="s">
        <v>159</v>
      </c>
      <c r="C10" s="3" t="s">
        <v>5</v>
      </c>
      <c r="D10" s="3" t="s">
        <v>91</v>
      </c>
      <c r="E10" s="3" t="s">
        <v>29</v>
      </c>
      <c r="F10" s="3" t="s">
        <v>30</v>
      </c>
      <c r="G10" s="3" t="s">
        <v>43</v>
      </c>
      <c r="H10" s="4">
        <v>1</v>
      </c>
      <c r="I10" s="5">
        <v>1204.9000000000001</v>
      </c>
      <c r="J10" s="6">
        <f t="shared" si="0"/>
        <v>1204.9000000000001</v>
      </c>
      <c r="K10" s="7">
        <v>0.12</v>
      </c>
      <c r="L10" s="6">
        <f t="shared" si="1"/>
        <v>144.58799999999999</v>
      </c>
      <c r="M10" s="3" t="s">
        <v>26</v>
      </c>
    </row>
    <row r="11" spans="1:13" x14ac:dyDescent="0.35">
      <c r="A11" s="8">
        <v>45038</v>
      </c>
      <c r="B11" s="9" t="s">
        <v>160</v>
      </c>
      <c r="C11" s="9" t="s">
        <v>2</v>
      </c>
      <c r="D11" s="9" t="s">
        <v>62</v>
      </c>
      <c r="E11" s="9" t="s">
        <v>117</v>
      </c>
      <c r="F11" s="9" t="s">
        <v>38</v>
      </c>
      <c r="G11" s="9" t="s">
        <v>39</v>
      </c>
      <c r="H11" s="10">
        <v>5</v>
      </c>
      <c r="I11" s="11">
        <v>86.67</v>
      </c>
      <c r="J11" s="12">
        <f t="shared" si="0"/>
        <v>433.35</v>
      </c>
      <c r="K11" s="13">
        <v>0.08</v>
      </c>
      <c r="L11" s="12">
        <f t="shared" si="1"/>
        <v>34.667999999999999</v>
      </c>
      <c r="M11" s="9" t="s">
        <v>26</v>
      </c>
    </row>
    <row r="12" spans="1:13" x14ac:dyDescent="0.35">
      <c r="A12" s="2">
        <v>45045</v>
      </c>
      <c r="B12" s="3" t="s">
        <v>161</v>
      </c>
      <c r="C12" s="3" t="s">
        <v>1</v>
      </c>
      <c r="D12" s="3" t="s">
        <v>58</v>
      </c>
      <c r="E12" s="3" t="s">
        <v>53</v>
      </c>
      <c r="F12" s="3" t="s">
        <v>30</v>
      </c>
      <c r="G12" s="3" t="s">
        <v>39</v>
      </c>
      <c r="H12" s="4">
        <v>6</v>
      </c>
      <c r="I12" s="5">
        <v>140.03</v>
      </c>
      <c r="J12" s="6">
        <f t="shared" si="0"/>
        <v>840.18000000000006</v>
      </c>
      <c r="K12" s="7">
        <v>0.08</v>
      </c>
      <c r="L12" s="6">
        <f t="shared" si="1"/>
        <v>67.214400000000012</v>
      </c>
      <c r="M12" s="3" t="s">
        <v>80</v>
      </c>
    </row>
    <row r="13" spans="1:13" x14ac:dyDescent="0.35">
      <c r="A13" s="8">
        <v>45020</v>
      </c>
      <c r="B13" s="9" t="s">
        <v>162</v>
      </c>
      <c r="C13" s="9" t="s">
        <v>8</v>
      </c>
      <c r="D13" s="9" t="s">
        <v>79</v>
      </c>
      <c r="E13" s="9" t="s">
        <v>33</v>
      </c>
      <c r="F13" s="9" t="s">
        <v>34</v>
      </c>
      <c r="G13" s="9" t="s">
        <v>39</v>
      </c>
      <c r="H13" s="10">
        <v>4</v>
      </c>
      <c r="I13" s="11">
        <v>105.53</v>
      </c>
      <c r="J13" s="12">
        <f t="shared" si="0"/>
        <v>422.12</v>
      </c>
      <c r="K13" s="13">
        <v>0.09</v>
      </c>
      <c r="L13" s="12">
        <f t="shared" si="1"/>
        <v>37.9908</v>
      </c>
      <c r="M13" s="9" t="s">
        <v>26</v>
      </c>
    </row>
    <row r="14" spans="1:13" x14ac:dyDescent="0.35">
      <c r="A14" s="2">
        <v>45027</v>
      </c>
      <c r="B14" s="3" t="s">
        <v>163</v>
      </c>
      <c r="C14" s="3" t="s">
        <v>2</v>
      </c>
      <c r="D14" s="3" t="s">
        <v>145</v>
      </c>
      <c r="E14" s="3" t="s">
        <v>42</v>
      </c>
      <c r="F14" s="3" t="s">
        <v>30</v>
      </c>
      <c r="G14" s="3" t="s">
        <v>39</v>
      </c>
      <c r="H14" s="4">
        <v>4</v>
      </c>
      <c r="I14" s="5">
        <v>396.37</v>
      </c>
      <c r="J14" s="6">
        <f t="shared" si="0"/>
        <v>1585.48</v>
      </c>
      <c r="K14" s="7">
        <v>0.08</v>
      </c>
      <c r="L14" s="6">
        <f t="shared" si="1"/>
        <v>126.83840000000001</v>
      </c>
      <c r="M14" s="3" t="s">
        <v>80</v>
      </c>
    </row>
    <row r="15" spans="1:13" x14ac:dyDescent="0.35">
      <c r="A15" s="8">
        <v>45021</v>
      </c>
      <c r="B15" s="9" t="s">
        <v>164</v>
      </c>
      <c r="C15" s="9" t="s">
        <v>4</v>
      </c>
      <c r="D15" s="9" t="s">
        <v>56</v>
      </c>
      <c r="E15" s="9" t="s">
        <v>53</v>
      </c>
      <c r="F15" s="9" t="s">
        <v>30</v>
      </c>
      <c r="G15" s="9" t="s">
        <v>39</v>
      </c>
      <c r="H15" s="10">
        <v>4</v>
      </c>
      <c r="I15" s="11">
        <v>153.05000000000001</v>
      </c>
      <c r="J15" s="12">
        <f t="shared" si="0"/>
        <v>612.20000000000005</v>
      </c>
      <c r="K15" s="13">
        <v>0.08</v>
      </c>
      <c r="L15" s="12">
        <f t="shared" si="1"/>
        <v>48.976000000000006</v>
      </c>
      <c r="M15" s="9" t="s">
        <v>26</v>
      </c>
    </row>
    <row r="16" spans="1:13" x14ac:dyDescent="0.35">
      <c r="A16" s="2">
        <v>45045</v>
      </c>
      <c r="B16" s="3" t="s">
        <v>165</v>
      </c>
      <c r="C16" s="3" t="s">
        <v>3</v>
      </c>
      <c r="D16" s="3" t="s">
        <v>166</v>
      </c>
      <c r="E16" s="3" t="s">
        <v>29</v>
      </c>
      <c r="F16" s="3" t="s">
        <v>30</v>
      </c>
      <c r="G16" s="3" t="s">
        <v>43</v>
      </c>
      <c r="H16" s="4">
        <v>4</v>
      </c>
      <c r="I16" s="5">
        <v>1014.8</v>
      </c>
      <c r="J16" s="6">
        <f t="shared" si="0"/>
        <v>4059.2</v>
      </c>
      <c r="K16" s="7">
        <v>0.12</v>
      </c>
      <c r="L16" s="6">
        <f t="shared" si="1"/>
        <v>487.10399999999998</v>
      </c>
      <c r="M16" s="3" t="s">
        <v>26</v>
      </c>
    </row>
    <row r="17" spans="1:13" x14ac:dyDescent="0.35">
      <c r="A17" s="8">
        <v>45023</v>
      </c>
      <c r="B17" s="9" t="s">
        <v>167</v>
      </c>
      <c r="C17" s="9" t="s">
        <v>2</v>
      </c>
      <c r="D17" s="9" t="s">
        <v>47</v>
      </c>
      <c r="E17" s="9" t="s">
        <v>65</v>
      </c>
      <c r="F17" s="9" t="s">
        <v>66</v>
      </c>
      <c r="G17" s="9" t="s">
        <v>39</v>
      </c>
      <c r="H17" s="10">
        <v>2</v>
      </c>
      <c r="I17" s="11">
        <v>165.67</v>
      </c>
      <c r="J17" s="12">
        <f t="shared" si="0"/>
        <v>331.34</v>
      </c>
      <c r="K17" s="13">
        <v>0.08</v>
      </c>
      <c r="L17" s="12">
        <f t="shared" si="1"/>
        <v>26.507199999999997</v>
      </c>
      <c r="M17" s="9" t="s">
        <v>26</v>
      </c>
    </row>
    <row r="18" spans="1:13" x14ac:dyDescent="0.35">
      <c r="A18" s="2">
        <v>45040</v>
      </c>
      <c r="B18" s="3" t="s">
        <v>168</v>
      </c>
      <c r="C18" s="3" t="s">
        <v>8</v>
      </c>
      <c r="D18" s="3" t="s">
        <v>169</v>
      </c>
      <c r="E18" s="3" t="s">
        <v>50</v>
      </c>
      <c r="F18" s="3" t="s">
        <v>38</v>
      </c>
      <c r="G18" s="3" t="s">
        <v>25</v>
      </c>
      <c r="H18" s="4">
        <v>8</v>
      </c>
      <c r="I18" s="5">
        <v>35.729999999999997</v>
      </c>
      <c r="J18" s="6">
        <f t="shared" si="0"/>
        <v>285.83999999999997</v>
      </c>
      <c r="K18" s="7">
        <v>9.0000000000000011E-2</v>
      </c>
      <c r="L18" s="6">
        <f t="shared" si="1"/>
        <v>25.7256</v>
      </c>
      <c r="M18" s="3" t="s">
        <v>54</v>
      </c>
    </row>
    <row r="19" spans="1:13" x14ac:dyDescent="0.35">
      <c r="A19" s="8">
        <v>45039</v>
      </c>
      <c r="B19" s="9" t="s">
        <v>170</v>
      </c>
      <c r="C19" s="9" t="s">
        <v>3</v>
      </c>
      <c r="D19" s="9" t="s">
        <v>143</v>
      </c>
      <c r="E19" s="9" t="s">
        <v>37</v>
      </c>
      <c r="F19" s="9" t="s">
        <v>38</v>
      </c>
      <c r="G19" s="9" t="s">
        <v>43</v>
      </c>
      <c r="H19" s="10">
        <v>12</v>
      </c>
      <c r="I19" s="11">
        <v>33.799999999999997</v>
      </c>
      <c r="J19" s="12">
        <f t="shared" si="0"/>
        <v>405.59999999999997</v>
      </c>
      <c r="K19" s="13">
        <v>0.11</v>
      </c>
      <c r="L19" s="12">
        <f t="shared" si="1"/>
        <v>44.616</v>
      </c>
      <c r="M19" s="9" t="s">
        <v>26</v>
      </c>
    </row>
    <row r="20" spans="1:13" x14ac:dyDescent="0.35">
      <c r="A20" s="2">
        <v>45018</v>
      </c>
      <c r="B20" s="3" t="s">
        <v>171</v>
      </c>
      <c r="C20" s="3" t="s">
        <v>3</v>
      </c>
      <c r="D20" s="3" t="s">
        <v>71</v>
      </c>
      <c r="E20" s="3" t="s">
        <v>53</v>
      </c>
      <c r="F20" s="3" t="s">
        <v>30</v>
      </c>
      <c r="G20" s="3" t="s">
        <v>25</v>
      </c>
      <c r="H20" s="4">
        <v>1</v>
      </c>
      <c r="I20" s="5">
        <v>169.1</v>
      </c>
      <c r="J20" s="6">
        <f t="shared" si="0"/>
        <v>169.1</v>
      </c>
      <c r="K20" s="7">
        <v>0.11</v>
      </c>
      <c r="L20" s="6">
        <f t="shared" si="1"/>
        <v>18.600999999999999</v>
      </c>
      <c r="M20" s="3" t="s">
        <v>80</v>
      </c>
    </row>
    <row r="21" spans="1:13" x14ac:dyDescent="0.35">
      <c r="A21" s="8">
        <v>45042</v>
      </c>
      <c r="B21" s="9" t="s">
        <v>172</v>
      </c>
      <c r="C21" s="9" t="s">
        <v>6</v>
      </c>
      <c r="D21" s="9" t="s">
        <v>99</v>
      </c>
      <c r="E21" s="9" t="s">
        <v>50</v>
      </c>
      <c r="F21" s="9" t="s">
        <v>38</v>
      </c>
      <c r="G21" s="9" t="s">
        <v>25</v>
      </c>
      <c r="H21" s="10">
        <v>11</v>
      </c>
      <c r="I21" s="11">
        <v>41.97</v>
      </c>
      <c r="J21" s="12">
        <f t="shared" si="0"/>
        <v>461.66999999999996</v>
      </c>
      <c r="K21" s="13">
        <v>0.11</v>
      </c>
      <c r="L21" s="12">
        <f t="shared" si="1"/>
        <v>50.783699999999996</v>
      </c>
      <c r="M21" s="9" t="s">
        <v>54</v>
      </c>
    </row>
    <row r="22" spans="1:13" x14ac:dyDescent="0.35">
      <c r="A22" s="2">
        <v>45033</v>
      </c>
      <c r="B22" s="3" t="s">
        <v>173</v>
      </c>
      <c r="C22" s="3" t="s">
        <v>5</v>
      </c>
      <c r="D22" s="3" t="s">
        <v>84</v>
      </c>
      <c r="E22" s="3" t="s">
        <v>65</v>
      </c>
      <c r="F22" s="3" t="s">
        <v>66</v>
      </c>
      <c r="G22" s="3" t="s">
        <v>43</v>
      </c>
      <c r="H22" s="4">
        <v>5</v>
      </c>
      <c r="I22" s="5">
        <v>262.32</v>
      </c>
      <c r="J22" s="6">
        <f t="shared" si="0"/>
        <v>1311.6</v>
      </c>
      <c r="K22" s="7">
        <v>0.12</v>
      </c>
      <c r="L22" s="6">
        <f t="shared" si="1"/>
        <v>157.392</v>
      </c>
      <c r="M22" s="3" t="s">
        <v>80</v>
      </c>
    </row>
    <row r="23" spans="1:13" x14ac:dyDescent="0.35">
      <c r="A23" s="8">
        <v>45026</v>
      </c>
      <c r="B23" s="9" t="s">
        <v>174</v>
      </c>
      <c r="C23" s="9" t="s">
        <v>2</v>
      </c>
      <c r="D23" s="9" t="s">
        <v>64</v>
      </c>
      <c r="E23" s="9" t="s">
        <v>69</v>
      </c>
      <c r="F23" s="9" t="s">
        <v>30</v>
      </c>
      <c r="G23" s="9" t="s">
        <v>39</v>
      </c>
      <c r="H23" s="10">
        <v>2</v>
      </c>
      <c r="I23" s="11">
        <v>405.87</v>
      </c>
      <c r="J23" s="12">
        <f t="shared" si="0"/>
        <v>811.74</v>
      </c>
      <c r="K23" s="13">
        <v>0.08</v>
      </c>
      <c r="L23" s="12">
        <f t="shared" si="1"/>
        <v>64.9392</v>
      </c>
      <c r="M23" s="9"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29"/>
  <sheetViews>
    <sheetView showGridLines="0" workbookViewId="0">
      <selection sqref="A1:XFD1"/>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45073</v>
      </c>
      <c r="B2" s="3" t="s">
        <v>175</v>
      </c>
      <c r="C2" s="3" t="s">
        <v>4</v>
      </c>
      <c r="D2" s="3" t="s">
        <v>52</v>
      </c>
      <c r="E2" s="3" t="s">
        <v>23</v>
      </c>
      <c r="F2" s="3" t="s">
        <v>24</v>
      </c>
      <c r="G2" s="3" t="s">
        <v>39</v>
      </c>
      <c r="H2" s="4">
        <v>2</v>
      </c>
      <c r="I2" s="5">
        <v>157.62</v>
      </c>
      <c r="J2" s="6">
        <f t="shared" ref="J2:J29" si="0">H2*I2</f>
        <v>315.24</v>
      </c>
      <c r="K2" s="7">
        <v>7.0000000000000007E-2</v>
      </c>
      <c r="L2" s="6">
        <f t="shared" ref="L2:L29" si="1">J2*K2</f>
        <v>22.066800000000004</v>
      </c>
      <c r="M2" s="3" t="s">
        <v>26</v>
      </c>
    </row>
    <row r="3" spans="1:13" x14ac:dyDescent="0.35">
      <c r="A3" s="8">
        <v>45055</v>
      </c>
      <c r="B3" s="9" t="s">
        <v>176</v>
      </c>
      <c r="C3" s="9" t="s">
        <v>3</v>
      </c>
      <c r="D3" s="9" t="s">
        <v>77</v>
      </c>
      <c r="E3" s="9" t="s">
        <v>37</v>
      </c>
      <c r="F3" s="9" t="s">
        <v>38</v>
      </c>
      <c r="G3" s="9" t="s">
        <v>25</v>
      </c>
      <c r="H3" s="10">
        <v>7</v>
      </c>
      <c r="I3" s="11">
        <v>19.54</v>
      </c>
      <c r="J3" s="12">
        <f t="shared" si="0"/>
        <v>136.78</v>
      </c>
      <c r="K3" s="13">
        <v>0.11</v>
      </c>
      <c r="L3" s="12">
        <f t="shared" si="1"/>
        <v>15.0458</v>
      </c>
      <c r="M3" s="9" t="s">
        <v>26</v>
      </c>
    </row>
    <row r="4" spans="1:13" x14ac:dyDescent="0.35">
      <c r="A4" s="2">
        <v>45065</v>
      </c>
      <c r="B4" s="3" t="s">
        <v>177</v>
      </c>
      <c r="C4" s="3" t="s">
        <v>5</v>
      </c>
      <c r="D4" s="3" t="s">
        <v>32</v>
      </c>
      <c r="E4" s="3" t="s">
        <v>37</v>
      </c>
      <c r="F4" s="3" t="s">
        <v>38</v>
      </c>
      <c r="G4" s="3" t="s">
        <v>39</v>
      </c>
      <c r="H4" s="4">
        <v>2</v>
      </c>
      <c r="I4" s="5">
        <v>15.21</v>
      </c>
      <c r="J4" s="6">
        <f t="shared" si="0"/>
        <v>30.42</v>
      </c>
      <c r="K4" s="7">
        <v>0.08</v>
      </c>
      <c r="L4" s="6">
        <f t="shared" si="1"/>
        <v>2.4336000000000002</v>
      </c>
      <c r="M4" s="3" t="s">
        <v>26</v>
      </c>
    </row>
    <row r="5" spans="1:13" x14ac:dyDescent="0.35">
      <c r="A5" s="8">
        <v>45071</v>
      </c>
      <c r="B5" s="9" t="s">
        <v>178</v>
      </c>
      <c r="C5" s="9" t="s">
        <v>3</v>
      </c>
      <c r="D5" s="9" t="s">
        <v>73</v>
      </c>
      <c r="E5" s="9" t="s">
        <v>23</v>
      </c>
      <c r="F5" s="9" t="s">
        <v>24</v>
      </c>
      <c r="G5" s="9" t="s">
        <v>43</v>
      </c>
      <c r="H5" s="10">
        <v>5</v>
      </c>
      <c r="I5" s="11">
        <v>162.94999999999999</v>
      </c>
      <c r="J5" s="12">
        <f t="shared" si="0"/>
        <v>814.75</v>
      </c>
      <c r="K5" s="13">
        <v>0.13</v>
      </c>
      <c r="L5" s="12">
        <f t="shared" si="1"/>
        <v>105.9175</v>
      </c>
      <c r="M5" s="9" t="s">
        <v>26</v>
      </c>
    </row>
    <row r="6" spans="1:13" x14ac:dyDescent="0.35">
      <c r="A6" s="2">
        <v>45049</v>
      </c>
      <c r="B6" s="3" t="s">
        <v>179</v>
      </c>
      <c r="C6" s="3" t="s">
        <v>6</v>
      </c>
      <c r="D6" s="3" t="s">
        <v>22</v>
      </c>
      <c r="E6" s="3" t="s">
        <v>69</v>
      </c>
      <c r="F6" s="3" t="s">
        <v>30</v>
      </c>
      <c r="G6" s="3" t="s">
        <v>43</v>
      </c>
      <c r="H6" s="4">
        <v>3</v>
      </c>
      <c r="I6" s="5">
        <v>405.16</v>
      </c>
      <c r="J6" s="6">
        <f t="shared" si="0"/>
        <v>1215.48</v>
      </c>
      <c r="K6" s="7">
        <v>0.12</v>
      </c>
      <c r="L6" s="6">
        <f t="shared" si="1"/>
        <v>145.85759999999999</v>
      </c>
      <c r="M6" s="3" t="s">
        <v>26</v>
      </c>
    </row>
    <row r="7" spans="1:13" x14ac:dyDescent="0.35">
      <c r="A7" s="8">
        <v>45069</v>
      </c>
      <c r="B7" s="9" t="s">
        <v>180</v>
      </c>
      <c r="C7" s="9" t="s">
        <v>7</v>
      </c>
      <c r="D7" s="9" t="s">
        <v>36</v>
      </c>
      <c r="E7" s="9" t="s">
        <v>50</v>
      </c>
      <c r="F7" s="9" t="s">
        <v>38</v>
      </c>
      <c r="G7" s="9" t="s">
        <v>39</v>
      </c>
      <c r="H7" s="10">
        <v>7</v>
      </c>
      <c r="I7" s="11">
        <v>28.22</v>
      </c>
      <c r="J7" s="12">
        <f t="shared" si="0"/>
        <v>197.54</v>
      </c>
      <c r="K7" s="13">
        <v>0.08</v>
      </c>
      <c r="L7" s="12">
        <f t="shared" si="1"/>
        <v>15.8032</v>
      </c>
      <c r="M7" s="9" t="s">
        <v>54</v>
      </c>
    </row>
    <row r="8" spans="1:13" x14ac:dyDescent="0.35">
      <c r="A8" s="2">
        <v>45067</v>
      </c>
      <c r="B8" s="3" t="s">
        <v>181</v>
      </c>
      <c r="C8" s="3" t="s">
        <v>8</v>
      </c>
      <c r="D8" s="3" t="s">
        <v>91</v>
      </c>
      <c r="E8" s="3" t="s">
        <v>33</v>
      </c>
      <c r="F8" s="3" t="s">
        <v>34</v>
      </c>
      <c r="G8" s="3" t="s">
        <v>39</v>
      </c>
      <c r="H8" s="4">
        <v>1</v>
      </c>
      <c r="I8" s="5">
        <v>54.04</v>
      </c>
      <c r="J8" s="6">
        <f t="shared" si="0"/>
        <v>54.04</v>
      </c>
      <c r="K8" s="7">
        <v>0.08</v>
      </c>
      <c r="L8" s="6">
        <f t="shared" si="1"/>
        <v>4.3231999999999999</v>
      </c>
      <c r="M8" s="3" t="s">
        <v>26</v>
      </c>
    </row>
    <row r="9" spans="1:13" x14ac:dyDescent="0.35">
      <c r="A9" s="8">
        <v>45071</v>
      </c>
      <c r="B9" s="9" t="s">
        <v>182</v>
      </c>
      <c r="C9" s="9" t="s">
        <v>2</v>
      </c>
      <c r="D9" s="9" t="s">
        <v>45</v>
      </c>
      <c r="E9" s="9" t="s">
        <v>42</v>
      </c>
      <c r="F9" s="9" t="s">
        <v>30</v>
      </c>
      <c r="G9" s="9" t="s">
        <v>25</v>
      </c>
      <c r="H9" s="10">
        <v>4</v>
      </c>
      <c r="I9" s="11">
        <v>446.42</v>
      </c>
      <c r="J9" s="12">
        <f t="shared" si="0"/>
        <v>1785.68</v>
      </c>
      <c r="K9" s="13">
        <v>0.1</v>
      </c>
      <c r="L9" s="12">
        <f t="shared" si="1"/>
        <v>178.56800000000001</v>
      </c>
      <c r="M9" s="9" t="s">
        <v>26</v>
      </c>
    </row>
    <row r="10" spans="1:13" x14ac:dyDescent="0.35">
      <c r="A10" s="2">
        <v>45061</v>
      </c>
      <c r="B10" s="3" t="s">
        <v>183</v>
      </c>
      <c r="C10" s="3" t="s">
        <v>7</v>
      </c>
      <c r="D10" s="3" t="s">
        <v>62</v>
      </c>
      <c r="E10" s="3" t="s">
        <v>23</v>
      </c>
      <c r="F10" s="3" t="s">
        <v>24</v>
      </c>
      <c r="G10" s="3" t="s">
        <v>25</v>
      </c>
      <c r="H10" s="4">
        <v>2</v>
      </c>
      <c r="I10" s="5">
        <v>126.2</v>
      </c>
      <c r="J10" s="6">
        <f t="shared" si="0"/>
        <v>252.4</v>
      </c>
      <c r="K10" s="7">
        <v>0.11</v>
      </c>
      <c r="L10" s="6">
        <f t="shared" si="1"/>
        <v>27.763999999999999</v>
      </c>
      <c r="M10" s="3" t="s">
        <v>26</v>
      </c>
    </row>
    <row r="11" spans="1:13" x14ac:dyDescent="0.35">
      <c r="A11" s="8">
        <v>45060</v>
      </c>
      <c r="B11" s="9" t="s">
        <v>184</v>
      </c>
      <c r="C11" s="9" t="s">
        <v>7</v>
      </c>
      <c r="D11" s="9" t="s">
        <v>28</v>
      </c>
      <c r="E11" s="9" t="s">
        <v>50</v>
      </c>
      <c r="F11" s="9" t="s">
        <v>38</v>
      </c>
      <c r="G11" s="9" t="s">
        <v>25</v>
      </c>
      <c r="H11" s="10">
        <v>6</v>
      </c>
      <c r="I11" s="11">
        <v>57.6</v>
      </c>
      <c r="J11" s="12">
        <f t="shared" si="0"/>
        <v>345.6</v>
      </c>
      <c r="K11" s="13">
        <v>0.11</v>
      </c>
      <c r="L11" s="12">
        <f t="shared" si="1"/>
        <v>38.016000000000005</v>
      </c>
      <c r="M11" s="9" t="s">
        <v>54</v>
      </c>
    </row>
    <row r="12" spans="1:13" x14ac:dyDescent="0.35">
      <c r="A12" s="2">
        <v>45062</v>
      </c>
      <c r="B12" s="3" t="s">
        <v>185</v>
      </c>
      <c r="C12" s="3" t="s">
        <v>7</v>
      </c>
      <c r="D12" s="3" t="s">
        <v>79</v>
      </c>
      <c r="E12" s="3" t="s">
        <v>117</v>
      </c>
      <c r="F12" s="3" t="s">
        <v>38</v>
      </c>
      <c r="G12" s="3" t="s">
        <v>43</v>
      </c>
      <c r="H12" s="4">
        <v>2</v>
      </c>
      <c r="I12" s="5">
        <v>69.819999999999993</v>
      </c>
      <c r="J12" s="6">
        <f t="shared" si="0"/>
        <v>139.63999999999999</v>
      </c>
      <c r="K12" s="7">
        <v>0.12</v>
      </c>
      <c r="L12" s="6">
        <f t="shared" si="1"/>
        <v>16.756799999999998</v>
      </c>
      <c r="M12" s="3" t="s">
        <v>26</v>
      </c>
    </row>
    <row r="13" spans="1:13" x14ac:dyDescent="0.35">
      <c r="A13" s="8">
        <v>45053</v>
      </c>
      <c r="B13" s="9" t="s">
        <v>186</v>
      </c>
      <c r="C13" s="9" t="s">
        <v>7</v>
      </c>
      <c r="D13" s="9" t="s">
        <v>47</v>
      </c>
      <c r="E13" s="9" t="s">
        <v>53</v>
      </c>
      <c r="F13" s="9" t="s">
        <v>30</v>
      </c>
      <c r="G13" s="9" t="s">
        <v>39</v>
      </c>
      <c r="H13" s="10">
        <v>4</v>
      </c>
      <c r="I13" s="11">
        <v>143.16</v>
      </c>
      <c r="J13" s="12">
        <f t="shared" si="0"/>
        <v>572.64</v>
      </c>
      <c r="K13" s="13">
        <v>7.0000000000000007E-2</v>
      </c>
      <c r="L13" s="12">
        <f t="shared" si="1"/>
        <v>40.084800000000001</v>
      </c>
      <c r="M13" s="9" t="s">
        <v>26</v>
      </c>
    </row>
    <row r="14" spans="1:13" x14ac:dyDescent="0.35">
      <c r="A14" s="2">
        <v>45072</v>
      </c>
      <c r="B14" s="3" t="s">
        <v>187</v>
      </c>
      <c r="C14" s="3" t="s">
        <v>2</v>
      </c>
      <c r="D14" s="3" t="s">
        <v>149</v>
      </c>
      <c r="E14" s="3" t="s">
        <v>23</v>
      </c>
      <c r="F14" s="3" t="s">
        <v>24</v>
      </c>
      <c r="G14" s="3" t="s">
        <v>39</v>
      </c>
      <c r="H14" s="4">
        <v>2</v>
      </c>
      <c r="I14" s="5">
        <v>111.37</v>
      </c>
      <c r="J14" s="6">
        <f t="shared" si="0"/>
        <v>222.74</v>
      </c>
      <c r="K14" s="7">
        <v>7.0000000000000007E-2</v>
      </c>
      <c r="L14" s="6">
        <f t="shared" si="1"/>
        <v>15.591800000000003</v>
      </c>
      <c r="M14" s="3" t="s">
        <v>54</v>
      </c>
    </row>
    <row r="15" spans="1:13" x14ac:dyDescent="0.35">
      <c r="A15" s="8">
        <v>45073</v>
      </c>
      <c r="B15" s="9" t="s">
        <v>188</v>
      </c>
      <c r="C15" s="9" t="s">
        <v>8</v>
      </c>
      <c r="D15" s="9" t="s">
        <v>68</v>
      </c>
      <c r="E15" s="9" t="s">
        <v>69</v>
      </c>
      <c r="F15" s="9" t="s">
        <v>30</v>
      </c>
      <c r="G15" s="9" t="s">
        <v>43</v>
      </c>
      <c r="H15" s="10">
        <v>3</v>
      </c>
      <c r="I15" s="11">
        <v>331.81</v>
      </c>
      <c r="J15" s="12">
        <f t="shared" si="0"/>
        <v>995.43000000000006</v>
      </c>
      <c r="K15" s="13">
        <v>0.12</v>
      </c>
      <c r="L15" s="12">
        <f t="shared" si="1"/>
        <v>119.4516</v>
      </c>
      <c r="M15" s="9" t="s">
        <v>54</v>
      </c>
    </row>
    <row r="16" spans="1:13" x14ac:dyDescent="0.35">
      <c r="A16" s="2">
        <v>45065</v>
      </c>
      <c r="B16" s="3" t="s">
        <v>189</v>
      </c>
      <c r="C16" s="3" t="s">
        <v>8</v>
      </c>
      <c r="D16" s="3" t="s">
        <v>75</v>
      </c>
      <c r="E16" s="3" t="s">
        <v>50</v>
      </c>
      <c r="F16" s="3" t="s">
        <v>38</v>
      </c>
      <c r="G16" s="3" t="s">
        <v>43</v>
      </c>
      <c r="H16" s="4">
        <v>9</v>
      </c>
      <c r="I16" s="5">
        <v>21.18</v>
      </c>
      <c r="J16" s="6">
        <f t="shared" si="0"/>
        <v>190.62</v>
      </c>
      <c r="K16" s="7">
        <v>0.13</v>
      </c>
      <c r="L16" s="6">
        <f t="shared" si="1"/>
        <v>24.7806</v>
      </c>
      <c r="M16" s="3" t="s">
        <v>80</v>
      </c>
    </row>
    <row r="17" spans="1:13" x14ac:dyDescent="0.35">
      <c r="A17" s="8">
        <v>45060</v>
      </c>
      <c r="B17" s="9" t="s">
        <v>190</v>
      </c>
      <c r="C17" s="9" t="s">
        <v>5</v>
      </c>
      <c r="D17" s="9" t="s">
        <v>64</v>
      </c>
      <c r="E17" s="9" t="s">
        <v>69</v>
      </c>
      <c r="F17" s="9" t="s">
        <v>30</v>
      </c>
      <c r="G17" s="9" t="s">
        <v>39</v>
      </c>
      <c r="H17" s="10">
        <v>4</v>
      </c>
      <c r="I17" s="11">
        <v>196.03</v>
      </c>
      <c r="J17" s="12">
        <f t="shared" si="0"/>
        <v>784.12</v>
      </c>
      <c r="K17" s="13">
        <v>0.08</v>
      </c>
      <c r="L17" s="12">
        <f t="shared" si="1"/>
        <v>62.729600000000005</v>
      </c>
      <c r="M17" s="9" t="s">
        <v>26</v>
      </c>
    </row>
    <row r="18" spans="1:13" x14ac:dyDescent="0.35">
      <c r="A18" s="2">
        <v>45067</v>
      </c>
      <c r="B18" s="3" t="s">
        <v>191</v>
      </c>
      <c r="C18" s="3" t="s">
        <v>3</v>
      </c>
      <c r="D18" s="3" t="s">
        <v>86</v>
      </c>
      <c r="E18" s="3" t="s">
        <v>65</v>
      </c>
      <c r="F18" s="3" t="s">
        <v>66</v>
      </c>
      <c r="G18" s="3" t="s">
        <v>39</v>
      </c>
      <c r="H18" s="4">
        <v>5</v>
      </c>
      <c r="I18" s="5">
        <v>351.76</v>
      </c>
      <c r="J18" s="6">
        <f t="shared" si="0"/>
        <v>1758.8</v>
      </c>
      <c r="K18" s="7">
        <v>7.0000000000000007E-2</v>
      </c>
      <c r="L18" s="6">
        <f t="shared" si="1"/>
        <v>123.11600000000001</v>
      </c>
      <c r="M18" s="3" t="s">
        <v>26</v>
      </c>
    </row>
    <row r="19" spans="1:13" x14ac:dyDescent="0.35">
      <c r="A19" s="8">
        <v>45069</v>
      </c>
      <c r="B19" s="9" t="s">
        <v>192</v>
      </c>
      <c r="C19" s="9" t="s">
        <v>2</v>
      </c>
      <c r="D19" s="9" t="s">
        <v>143</v>
      </c>
      <c r="E19" s="9" t="s">
        <v>117</v>
      </c>
      <c r="F19" s="9" t="s">
        <v>38</v>
      </c>
      <c r="G19" s="9" t="s">
        <v>25</v>
      </c>
      <c r="H19" s="10">
        <v>8</v>
      </c>
      <c r="I19" s="11">
        <v>78.14</v>
      </c>
      <c r="J19" s="12">
        <f t="shared" si="0"/>
        <v>625.12</v>
      </c>
      <c r="K19" s="13">
        <v>9.0000000000000011E-2</v>
      </c>
      <c r="L19" s="12">
        <f t="shared" si="1"/>
        <v>56.26080000000001</v>
      </c>
      <c r="M19" s="9" t="s">
        <v>26</v>
      </c>
    </row>
    <row r="20" spans="1:13" x14ac:dyDescent="0.35">
      <c r="A20" s="2">
        <v>45067</v>
      </c>
      <c r="B20" s="3" t="s">
        <v>193</v>
      </c>
      <c r="C20" s="3" t="s">
        <v>7</v>
      </c>
      <c r="D20" s="3" t="s">
        <v>131</v>
      </c>
      <c r="E20" s="3" t="s">
        <v>37</v>
      </c>
      <c r="F20" s="3" t="s">
        <v>38</v>
      </c>
      <c r="G20" s="3" t="s">
        <v>43</v>
      </c>
      <c r="H20" s="4">
        <v>9</v>
      </c>
      <c r="I20" s="5">
        <v>27.46</v>
      </c>
      <c r="J20" s="6">
        <f t="shared" si="0"/>
        <v>247.14000000000001</v>
      </c>
      <c r="K20" s="7">
        <v>0.12</v>
      </c>
      <c r="L20" s="6">
        <f t="shared" si="1"/>
        <v>29.6568</v>
      </c>
      <c r="M20" s="3" t="s">
        <v>26</v>
      </c>
    </row>
    <row r="21" spans="1:13" x14ac:dyDescent="0.35">
      <c r="A21" s="8">
        <v>45074</v>
      </c>
      <c r="B21" s="9" t="s">
        <v>194</v>
      </c>
      <c r="C21" s="9" t="s">
        <v>6</v>
      </c>
      <c r="D21" s="9" t="s">
        <v>49</v>
      </c>
      <c r="E21" s="9" t="s">
        <v>69</v>
      </c>
      <c r="F21" s="9" t="s">
        <v>30</v>
      </c>
      <c r="G21" s="9" t="s">
        <v>39</v>
      </c>
      <c r="H21" s="10">
        <v>5</v>
      </c>
      <c r="I21" s="11">
        <v>419.07</v>
      </c>
      <c r="J21" s="12">
        <f t="shared" si="0"/>
        <v>2095.35</v>
      </c>
      <c r="K21" s="13">
        <v>0.08</v>
      </c>
      <c r="L21" s="12">
        <f t="shared" si="1"/>
        <v>167.62799999999999</v>
      </c>
      <c r="M21" s="9" t="s">
        <v>54</v>
      </c>
    </row>
    <row r="22" spans="1:13" x14ac:dyDescent="0.35">
      <c r="A22" s="2">
        <v>45065</v>
      </c>
      <c r="B22" s="3" t="s">
        <v>195</v>
      </c>
      <c r="C22" s="3" t="s">
        <v>8</v>
      </c>
      <c r="D22" s="3" t="s">
        <v>145</v>
      </c>
      <c r="E22" s="3" t="s">
        <v>65</v>
      </c>
      <c r="F22" s="3" t="s">
        <v>66</v>
      </c>
      <c r="G22" s="3" t="s">
        <v>39</v>
      </c>
      <c r="H22" s="4">
        <v>4</v>
      </c>
      <c r="I22" s="5">
        <v>262.01</v>
      </c>
      <c r="J22" s="6">
        <f t="shared" si="0"/>
        <v>1048.04</v>
      </c>
      <c r="K22" s="7">
        <v>0.09</v>
      </c>
      <c r="L22" s="6">
        <f t="shared" si="1"/>
        <v>94.323599999999999</v>
      </c>
      <c r="M22" s="3" t="s">
        <v>26</v>
      </c>
    </row>
    <row r="23" spans="1:13" x14ac:dyDescent="0.35">
      <c r="A23" s="8">
        <v>45062</v>
      </c>
      <c r="B23" s="9" t="s">
        <v>196</v>
      </c>
      <c r="C23" s="9" t="s">
        <v>2</v>
      </c>
      <c r="D23" s="9" t="s">
        <v>56</v>
      </c>
      <c r="E23" s="9" t="s">
        <v>50</v>
      </c>
      <c r="F23" s="9" t="s">
        <v>38</v>
      </c>
      <c r="G23" s="9" t="s">
        <v>39</v>
      </c>
      <c r="H23" s="10">
        <v>9</v>
      </c>
      <c r="I23" s="11">
        <v>23.49</v>
      </c>
      <c r="J23" s="12">
        <f t="shared" si="0"/>
        <v>211.41</v>
      </c>
      <c r="K23" s="13">
        <v>0.09</v>
      </c>
      <c r="L23" s="12">
        <f t="shared" si="1"/>
        <v>19.026899999999998</v>
      </c>
      <c r="M23" s="9" t="s">
        <v>26</v>
      </c>
    </row>
    <row r="24" spans="1:13" x14ac:dyDescent="0.35">
      <c r="A24" s="2">
        <v>45067</v>
      </c>
      <c r="B24" s="3" t="s">
        <v>197</v>
      </c>
      <c r="C24" s="3" t="s">
        <v>7</v>
      </c>
      <c r="D24" s="3" t="s">
        <v>88</v>
      </c>
      <c r="E24" s="3" t="s">
        <v>65</v>
      </c>
      <c r="F24" s="3" t="s">
        <v>66</v>
      </c>
      <c r="G24" s="3" t="s">
        <v>39</v>
      </c>
      <c r="H24" s="4">
        <v>5</v>
      </c>
      <c r="I24" s="5">
        <v>156.16</v>
      </c>
      <c r="J24" s="6">
        <f t="shared" si="0"/>
        <v>780.8</v>
      </c>
      <c r="K24" s="7">
        <v>0.09</v>
      </c>
      <c r="L24" s="6">
        <f t="shared" si="1"/>
        <v>70.271999999999991</v>
      </c>
      <c r="M24" s="3" t="s">
        <v>80</v>
      </c>
    </row>
    <row r="25" spans="1:13" x14ac:dyDescent="0.35">
      <c r="A25" s="8">
        <v>45055</v>
      </c>
      <c r="B25" s="9" t="s">
        <v>198</v>
      </c>
      <c r="C25" s="9" t="s">
        <v>4</v>
      </c>
      <c r="D25" s="9" t="s">
        <v>71</v>
      </c>
      <c r="E25" s="9" t="s">
        <v>33</v>
      </c>
      <c r="F25" s="9" t="s">
        <v>34</v>
      </c>
      <c r="G25" s="9" t="s">
        <v>25</v>
      </c>
      <c r="H25" s="10">
        <v>2</v>
      </c>
      <c r="I25" s="11">
        <v>131.13</v>
      </c>
      <c r="J25" s="12">
        <f t="shared" si="0"/>
        <v>262.26</v>
      </c>
      <c r="K25" s="13">
        <v>0.11</v>
      </c>
      <c r="L25" s="12">
        <f t="shared" si="1"/>
        <v>28.848599999999998</v>
      </c>
      <c r="M25" s="9" t="s">
        <v>80</v>
      </c>
    </row>
    <row r="26" spans="1:13" x14ac:dyDescent="0.35">
      <c r="A26" s="2">
        <v>45062</v>
      </c>
      <c r="B26" s="3" t="s">
        <v>199</v>
      </c>
      <c r="C26" s="3" t="s">
        <v>3</v>
      </c>
      <c r="D26" s="3" t="s">
        <v>122</v>
      </c>
      <c r="E26" s="3" t="s">
        <v>23</v>
      </c>
      <c r="F26" s="3" t="s">
        <v>24</v>
      </c>
      <c r="G26" s="3" t="s">
        <v>25</v>
      </c>
      <c r="H26" s="4">
        <v>5</v>
      </c>
      <c r="I26" s="5">
        <v>268.81</v>
      </c>
      <c r="J26" s="6">
        <f t="shared" si="0"/>
        <v>1344.05</v>
      </c>
      <c r="K26" s="7">
        <v>0.1</v>
      </c>
      <c r="L26" s="6">
        <f t="shared" si="1"/>
        <v>134.405</v>
      </c>
      <c r="M26" s="3" t="s">
        <v>26</v>
      </c>
    </row>
    <row r="27" spans="1:13" x14ac:dyDescent="0.35">
      <c r="A27" s="8">
        <v>45062</v>
      </c>
      <c r="B27" s="9" t="s">
        <v>200</v>
      </c>
      <c r="C27" s="9" t="s">
        <v>4</v>
      </c>
      <c r="D27" s="9" t="s">
        <v>82</v>
      </c>
      <c r="E27" s="9" t="s">
        <v>23</v>
      </c>
      <c r="F27" s="9" t="s">
        <v>24</v>
      </c>
      <c r="G27" s="9" t="s">
        <v>25</v>
      </c>
      <c r="H27" s="10">
        <v>5</v>
      </c>
      <c r="I27" s="11">
        <v>245.87</v>
      </c>
      <c r="J27" s="12">
        <f t="shared" si="0"/>
        <v>1229.3499999999999</v>
      </c>
      <c r="K27" s="13">
        <v>0.1</v>
      </c>
      <c r="L27" s="12">
        <f t="shared" si="1"/>
        <v>122.935</v>
      </c>
      <c r="M27" s="9" t="s">
        <v>26</v>
      </c>
    </row>
    <row r="28" spans="1:13" x14ac:dyDescent="0.35">
      <c r="A28" s="2">
        <v>45065</v>
      </c>
      <c r="B28" s="3" t="s">
        <v>201</v>
      </c>
      <c r="C28" s="3" t="s">
        <v>2</v>
      </c>
      <c r="D28" s="3" t="s">
        <v>110</v>
      </c>
      <c r="E28" s="3" t="s">
        <v>53</v>
      </c>
      <c r="F28" s="3" t="s">
        <v>30</v>
      </c>
      <c r="G28" s="3" t="s">
        <v>25</v>
      </c>
      <c r="H28" s="4">
        <v>7</v>
      </c>
      <c r="I28" s="5">
        <v>165.81</v>
      </c>
      <c r="J28" s="6">
        <f t="shared" si="0"/>
        <v>1160.67</v>
      </c>
      <c r="K28" s="7">
        <v>9.0000000000000011E-2</v>
      </c>
      <c r="L28" s="6">
        <f t="shared" si="1"/>
        <v>104.46030000000002</v>
      </c>
      <c r="M28" s="3" t="s">
        <v>80</v>
      </c>
    </row>
    <row r="29" spans="1:13" x14ac:dyDescent="0.35">
      <c r="A29" s="8">
        <v>45071</v>
      </c>
      <c r="B29" s="9" t="s">
        <v>202</v>
      </c>
      <c r="C29" s="9" t="s">
        <v>7</v>
      </c>
      <c r="D29" s="9" t="s">
        <v>119</v>
      </c>
      <c r="E29" s="9" t="s">
        <v>42</v>
      </c>
      <c r="F29" s="9" t="s">
        <v>30</v>
      </c>
      <c r="G29" s="9" t="s">
        <v>43</v>
      </c>
      <c r="H29" s="10">
        <v>5</v>
      </c>
      <c r="I29" s="11">
        <v>471.01</v>
      </c>
      <c r="J29" s="12">
        <f t="shared" si="0"/>
        <v>2355.0500000000002</v>
      </c>
      <c r="K29" s="13">
        <v>0.13</v>
      </c>
      <c r="L29" s="12">
        <f t="shared" si="1"/>
        <v>306.15650000000005</v>
      </c>
      <c r="M29" s="9"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M16"/>
  <sheetViews>
    <sheetView showGridLines="0" workbookViewId="0">
      <selection sqref="A1:XFD1"/>
    </sheetView>
  </sheetViews>
  <sheetFormatPr defaultRowHeight="14.5" x14ac:dyDescent="0.35"/>
  <cols>
    <col min="1" max="2" width="12" customWidth="1"/>
    <col min="3" max="3" width="14" customWidth="1"/>
    <col min="4" max="4" width="22" customWidth="1"/>
    <col min="5" max="5" width="18" customWidth="1"/>
    <col min="6" max="7" width="14" customWidth="1"/>
    <col min="8" max="8" width="10" customWidth="1"/>
    <col min="9" max="9" width="21" customWidth="1"/>
    <col min="10" max="10" width="18" customWidth="1"/>
    <col min="11" max="11" width="12" customWidth="1"/>
    <col min="12" max="12" width="18" customWidth="1"/>
    <col min="13" max="13" width="12" customWidth="1"/>
  </cols>
  <sheetData>
    <row r="1" spans="1:13" x14ac:dyDescent="0.35">
      <c r="A1" s="1" t="s">
        <v>9</v>
      </c>
      <c r="B1" s="1" t="s">
        <v>10</v>
      </c>
      <c r="C1" s="1" t="s">
        <v>0</v>
      </c>
      <c r="D1" s="1" t="s">
        <v>11</v>
      </c>
      <c r="E1" s="1" t="s">
        <v>12</v>
      </c>
      <c r="F1" s="1" t="s">
        <v>13</v>
      </c>
      <c r="G1" s="1" t="s">
        <v>14</v>
      </c>
      <c r="H1" s="1" t="s">
        <v>15</v>
      </c>
      <c r="I1" s="1" t="s">
        <v>16</v>
      </c>
      <c r="J1" s="1" t="s">
        <v>17</v>
      </c>
      <c r="K1" s="1" t="s">
        <v>18</v>
      </c>
      <c r="L1" s="1" t="s">
        <v>19</v>
      </c>
      <c r="M1" s="1" t="s">
        <v>20</v>
      </c>
    </row>
    <row r="2" spans="1:13" x14ac:dyDescent="0.35">
      <c r="A2" s="2">
        <v>45090</v>
      </c>
      <c r="B2" s="3" t="s">
        <v>203</v>
      </c>
      <c r="C2" s="3" t="s">
        <v>6</v>
      </c>
      <c r="D2" s="3" t="s">
        <v>166</v>
      </c>
      <c r="E2" s="3" t="s">
        <v>65</v>
      </c>
      <c r="F2" s="3" t="s">
        <v>66</v>
      </c>
      <c r="G2" s="3" t="s">
        <v>25</v>
      </c>
      <c r="H2" s="4">
        <v>5</v>
      </c>
      <c r="I2" s="5">
        <v>313.33999999999997</v>
      </c>
      <c r="J2" s="6">
        <f t="shared" ref="J2:J16" si="0">H2*I2</f>
        <v>1566.6999999999998</v>
      </c>
      <c r="K2" s="7">
        <v>0.1</v>
      </c>
      <c r="L2" s="6">
        <f t="shared" ref="L2:L16" si="1">J2*K2</f>
        <v>156.66999999999999</v>
      </c>
      <c r="M2" s="3" t="s">
        <v>26</v>
      </c>
    </row>
    <row r="3" spans="1:13" x14ac:dyDescent="0.35">
      <c r="A3" s="8">
        <v>45082</v>
      </c>
      <c r="B3" s="9" t="s">
        <v>204</v>
      </c>
      <c r="C3" s="9" t="s">
        <v>1</v>
      </c>
      <c r="D3" s="9" t="s">
        <v>99</v>
      </c>
      <c r="E3" s="9" t="s">
        <v>65</v>
      </c>
      <c r="F3" s="9" t="s">
        <v>66</v>
      </c>
      <c r="G3" s="9" t="s">
        <v>39</v>
      </c>
      <c r="H3" s="10">
        <v>1</v>
      </c>
      <c r="I3" s="11">
        <v>332.53</v>
      </c>
      <c r="J3" s="12">
        <f t="shared" si="0"/>
        <v>332.53</v>
      </c>
      <c r="K3" s="13">
        <v>7.0000000000000007E-2</v>
      </c>
      <c r="L3" s="12">
        <f t="shared" si="1"/>
        <v>23.277100000000001</v>
      </c>
      <c r="M3" s="9" t="s">
        <v>26</v>
      </c>
    </row>
    <row r="4" spans="1:13" x14ac:dyDescent="0.35">
      <c r="A4" s="2">
        <v>45088</v>
      </c>
      <c r="B4" s="3" t="s">
        <v>205</v>
      </c>
      <c r="C4" s="3" t="s">
        <v>5</v>
      </c>
      <c r="D4" s="3" t="s">
        <v>131</v>
      </c>
      <c r="E4" s="3" t="s">
        <v>37</v>
      </c>
      <c r="F4" s="3" t="s">
        <v>38</v>
      </c>
      <c r="G4" s="3" t="s">
        <v>39</v>
      </c>
      <c r="H4" s="4">
        <v>2</v>
      </c>
      <c r="I4" s="5">
        <v>34.44</v>
      </c>
      <c r="J4" s="6">
        <f t="shared" si="0"/>
        <v>68.88</v>
      </c>
      <c r="K4" s="7">
        <v>0.08</v>
      </c>
      <c r="L4" s="6">
        <f t="shared" si="1"/>
        <v>5.5103999999999997</v>
      </c>
      <c r="M4" s="3" t="s">
        <v>26</v>
      </c>
    </row>
    <row r="5" spans="1:13" x14ac:dyDescent="0.35">
      <c r="A5" s="8">
        <v>45096</v>
      </c>
      <c r="B5" s="9" t="s">
        <v>206</v>
      </c>
      <c r="C5" s="9" t="s">
        <v>1</v>
      </c>
      <c r="D5" s="9" t="s">
        <v>58</v>
      </c>
      <c r="E5" s="9" t="s">
        <v>29</v>
      </c>
      <c r="F5" s="9" t="s">
        <v>30</v>
      </c>
      <c r="G5" s="9" t="s">
        <v>25</v>
      </c>
      <c r="H5" s="10">
        <v>5</v>
      </c>
      <c r="I5" s="11">
        <v>1003.12</v>
      </c>
      <c r="J5" s="12">
        <f t="shared" si="0"/>
        <v>5015.6000000000004</v>
      </c>
      <c r="K5" s="13">
        <v>9.0000000000000011E-2</v>
      </c>
      <c r="L5" s="12">
        <f t="shared" si="1"/>
        <v>451.40400000000011</v>
      </c>
      <c r="M5" s="9" t="s">
        <v>26</v>
      </c>
    </row>
    <row r="6" spans="1:13" x14ac:dyDescent="0.35">
      <c r="A6" s="2">
        <v>45083</v>
      </c>
      <c r="B6" s="3" t="s">
        <v>207</v>
      </c>
      <c r="C6" s="3" t="s">
        <v>3</v>
      </c>
      <c r="D6" s="3" t="s">
        <v>122</v>
      </c>
      <c r="E6" s="3" t="s">
        <v>33</v>
      </c>
      <c r="F6" s="3" t="s">
        <v>34</v>
      </c>
      <c r="G6" s="3" t="s">
        <v>39</v>
      </c>
      <c r="H6" s="4">
        <v>11</v>
      </c>
      <c r="I6" s="5">
        <v>66.86</v>
      </c>
      <c r="J6" s="6">
        <f t="shared" si="0"/>
        <v>735.46</v>
      </c>
      <c r="K6" s="7">
        <v>0.08</v>
      </c>
      <c r="L6" s="6">
        <f t="shared" si="1"/>
        <v>58.836800000000004</v>
      </c>
      <c r="M6" s="3" t="s">
        <v>54</v>
      </c>
    </row>
    <row r="7" spans="1:13" x14ac:dyDescent="0.35">
      <c r="A7" s="8">
        <v>45086</v>
      </c>
      <c r="B7" s="9" t="s">
        <v>208</v>
      </c>
      <c r="C7" s="9" t="s">
        <v>2</v>
      </c>
      <c r="D7" s="9" t="s">
        <v>73</v>
      </c>
      <c r="E7" s="9" t="s">
        <v>33</v>
      </c>
      <c r="F7" s="9" t="s">
        <v>34</v>
      </c>
      <c r="G7" s="9" t="s">
        <v>25</v>
      </c>
      <c r="H7" s="10">
        <v>8</v>
      </c>
      <c r="I7" s="11">
        <v>114.6</v>
      </c>
      <c r="J7" s="12">
        <f t="shared" si="0"/>
        <v>916.8</v>
      </c>
      <c r="K7" s="13">
        <v>0.1</v>
      </c>
      <c r="L7" s="12">
        <f t="shared" si="1"/>
        <v>91.68</v>
      </c>
      <c r="M7" s="9" t="s">
        <v>26</v>
      </c>
    </row>
    <row r="8" spans="1:13" x14ac:dyDescent="0.35">
      <c r="A8" s="2">
        <v>45084</v>
      </c>
      <c r="B8" s="3" t="s">
        <v>209</v>
      </c>
      <c r="C8" s="3" t="s">
        <v>6</v>
      </c>
      <c r="D8" s="3" t="s">
        <v>116</v>
      </c>
      <c r="E8" s="3" t="s">
        <v>37</v>
      </c>
      <c r="F8" s="3" t="s">
        <v>38</v>
      </c>
      <c r="G8" s="3" t="s">
        <v>39</v>
      </c>
      <c r="H8" s="4">
        <v>3</v>
      </c>
      <c r="I8" s="5">
        <v>12.54</v>
      </c>
      <c r="J8" s="6">
        <f t="shared" si="0"/>
        <v>37.619999999999997</v>
      </c>
      <c r="K8" s="7">
        <v>0.08</v>
      </c>
      <c r="L8" s="6">
        <f t="shared" si="1"/>
        <v>3.0095999999999998</v>
      </c>
      <c r="M8" s="3" t="s">
        <v>26</v>
      </c>
    </row>
    <row r="9" spans="1:13" x14ac:dyDescent="0.35">
      <c r="A9" s="8">
        <v>45086</v>
      </c>
      <c r="B9" s="9" t="s">
        <v>210</v>
      </c>
      <c r="C9" s="9" t="s">
        <v>5</v>
      </c>
      <c r="D9" s="9" t="s">
        <v>56</v>
      </c>
      <c r="E9" s="9" t="s">
        <v>65</v>
      </c>
      <c r="F9" s="9" t="s">
        <v>66</v>
      </c>
      <c r="G9" s="9" t="s">
        <v>25</v>
      </c>
      <c r="H9" s="10">
        <v>4</v>
      </c>
      <c r="I9" s="11">
        <v>239.61</v>
      </c>
      <c r="J9" s="12">
        <f t="shared" si="0"/>
        <v>958.44</v>
      </c>
      <c r="K9" s="13">
        <v>0.11</v>
      </c>
      <c r="L9" s="12">
        <f t="shared" si="1"/>
        <v>105.42840000000001</v>
      </c>
      <c r="M9" s="9" t="s">
        <v>26</v>
      </c>
    </row>
    <row r="10" spans="1:13" x14ac:dyDescent="0.35">
      <c r="A10" s="2">
        <v>45105</v>
      </c>
      <c r="B10" s="3" t="s">
        <v>211</v>
      </c>
      <c r="C10" s="3" t="s">
        <v>3</v>
      </c>
      <c r="D10" s="3" t="s">
        <v>68</v>
      </c>
      <c r="E10" s="3" t="s">
        <v>53</v>
      </c>
      <c r="F10" s="3" t="s">
        <v>30</v>
      </c>
      <c r="G10" s="3" t="s">
        <v>39</v>
      </c>
      <c r="H10" s="4">
        <v>5</v>
      </c>
      <c r="I10" s="5">
        <v>83.58</v>
      </c>
      <c r="J10" s="6">
        <f t="shared" si="0"/>
        <v>417.9</v>
      </c>
      <c r="K10" s="7">
        <v>7.0000000000000007E-2</v>
      </c>
      <c r="L10" s="6">
        <f t="shared" si="1"/>
        <v>29.253</v>
      </c>
      <c r="M10" s="3" t="s">
        <v>26</v>
      </c>
    </row>
    <row r="11" spans="1:13" x14ac:dyDescent="0.35">
      <c r="A11" s="8">
        <v>45094</v>
      </c>
      <c r="B11" s="9" t="s">
        <v>212</v>
      </c>
      <c r="C11" s="9" t="s">
        <v>4</v>
      </c>
      <c r="D11" s="9" t="s">
        <v>143</v>
      </c>
      <c r="E11" s="9" t="s">
        <v>23</v>
      </c>
      <c r="F11" s="9" t="s">
        <v>24</v>
      </c>
      <c r="G11" s="9" t="s">
        <v>43</v>
      </c>
      <c r="H11" s="10">
        <v>1</v>
      </c>
      <c r="I11" s="11">
        <v>176</v>
      </c>
      <c r="J11" s="12">
        <f t="shared" si="0"/>
        <v>176</v>
      </c>
      <c r="K11" s="13">
        <v>0.12</v>
      </c>
      <c r="L11" s="12">
        <f t="shared" si="1"/>
        <v>21.119999999999997</v>
      </c>
      <c r="M11" s="9" t="s">
        <v>54</v>
      </c>
    </row>
    <row r="12" spans="1:13" x14ac:dyDescent="0.35">
      <c r="A12" s="2">
        <v>45094</v>
      </c>
      <c r="B12" s="3" t="s">
        <v>213</v>
      </c>
      <c r="C12" s="3" t="s">
        <v>6</v>
      </c>
      <c r="D12" s="3" t="s">
        <v>47</v>
      </c>
      <c r="E12" s="3" t="s">
        <v>65</v>
      </c>
      <c r="F12" s="3" t="s">
        <v>66</v>
      </c>
      <c r="G12" s="3" t="s">
        <v>39</v>
      </c>
      <c r="H12" s="4">
        <v>3</v>
      </c>
      <c r="I12" s="5">
        <v>196.03</v>
      </c>
      <c r="J12" s="6">
        <f t="shared" si="0"/>
        <v>588.09</v>
      </c>
      <c r="K12" s="7">
        <v>0.09</v>
      </c>
      <c r="L12" s="6">
        <f t="shared" si="1"/>
        <v>52.928100000000001</v>
      </c>
      <c r="M12" s="3" t="s">
        <v>26</v>
      </c>
    </row>
    <row r="13" spans="1:13" x14ac:dyDescent="0.35">
      <c r="A13" s="8">
        <v>45095</v>
      </c>
      <c r="B13" s="9" t="s">
        <v>214</v>
      </c>
      <c r="C13" s="9" t="s">
        <v>4</v>
      </c>
      <c r="D13" s="9" t="s">
        <v>94</v>
      </c>
      <c r="E13" s="9" t="s">
        <v>29</v>
      </c>
      <c r="F13" s="9" t="s">
        <v>30</v>
      </c>
      <c r="G13" s="9" t="s">
        <v>25</v>
      </c>
      <c r="H13" s="10">
        <v>5</v>
      </c>
      <c r="I13" s="11">
        <v>1420.84</v>
      </c>
      <c r="J13" s="12">
        <f t="shared" si="0"/>
        <v>7104.2</v>
      </c>
      <c r="K13" s="13">
        <v>9.0000000000000011E-2</v>
      </c>
      <c r="L13" s="12">
        <f t="shared" si="1"/>
        <v>639.37800000000004</v>
      </c>
      <c r="M13" s="9" t="s">
        <v>26</v>
      </c>
    </row>
    <row r="14" spans="1:13" x14ac:dyDescent="0.35">
      <c r="A14" s="2">
        <v>45087</v>
      </c>
      <c r="B14" s="3" t="s">
        <v>215</v>
      </c>
      <c r="C14" s="3" t="s">
        <v>2</v>
      </c>
      <c r="D14" s="3" t="s">
        <v>32</v>
      </c>
      <c r="E14" s="3" t="s">
        <v>53</v>
      </c>
      <c r="F14" s="3" t="s">
        <v>30</v>
      </c>
      <c r="G14" s="3" t="s">
        <v>39</v>
      </c>
      <c r="H14" s="4">
        <v>1</v>
      </c>
      <c r="I14" s="5">
        <v>166.39</v>
      </c>
      <c r="J14" s="6">
        <f t="shared" si="0"/>
        <v>166.39</v>
      </c>
      <c r="K14" s="7">
        <v>0.09</v>
      </c>
      <c r="L14" s="6">
        <f t="shared" si="1"/>
        <v>14.975099999999998</v>
      </c>
      <c r="M14" s="3" t="s">
        <v>54</v>
      </c>
    </row>
    <row r="15" spans="1:13" x14ac:dyDescent="0.35">
      <c r="A15" s="8">
        <v>45105</v>
      </c>
      <c r="B15" s="9" t="s">
        <v>216</v>
      </c>
      <c r="C15" s="9" t="s">
        <v>3</v>
      </c>
      <c r="D15" s="9" t="s">
        <v>91</v>
      </c>
      <c r="E15" s="9" t="s">
        <v>117</v>
      </c>
      <c r="F15" s="9" t="s">
        <v>38</v>
      </c>
      <c r="G15" s="9" t="s">
        <v>39</v>
      </c>
      <c r="H15" s="10">
        <v>12</v>
      </c>
      <c r="I15" s="11">
        <v>26.09</v>
      </c>
      <c r="J15" s="12">
        <f t="shared" si="0"/>
        <v>313.08</v>
      </c>
      <c r="K15" s="13">
        <v>0.09</v>
      </c>
      <c r="L15" s="12">
        <f t="shared" si="1"/>
        <v>28.177199999999999</v>
      </c>
      <c r="M15" s="9" t="s">
        <v>26</v>
      </c>
    </row>
    <row r="16" spans="1:13" x14ac:dyDescent="0.35">
      <c r="A16" s="2">
        <v>45104</v>
      </c>
      <c r="B16" s="3" t="s">
        <v>217</v>
      </c>
      <c r="C16" s="3" t="s">
        <v>5</v>
      </c>
      <c r="D16" s="3" t="s">
        <v>101</v>
      </c>
      <c r="E16" s="3" t="s">
        <v>117</v>
      </c>
      <c r="F16" s="3" t="s">
        <v>38</v>
      </c>
      <c r="G16" s="3" t="s">
        <v>25</v>
      </c>
      <c r="H16" s="4">
        <v>11</v>
      </c>
      <c r="I16" s="5">
        <v>70.59</v>
      </c>
      <c r="J16" s="6">
        <f t="shared" si="0"/>
        <v>776.49</v>
      </c>
      <c r="K16" s="7">
        <v>0.11</v>
      </c>
      <c r="L16" s="6">
        <f t="shared" si="1"/>
        <v>85.413899999999998</v>
      </c>
      <c r="M16" s="3" t="s">
        <v>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79E98-7FA7-45E4-989A-21C25AA85CB9}">
  <sheetPr codeName="Sheet7">
    <tabColor rgb="FF5B9BD5"/>
  </sheetPr>
  <dimension ref="A1:A19"/>
  <sheetViews>
    <sheetView topLeftCell="A21" workbookViewId="0">
      <selection activeCell="C16" sqref="C16"/>
    </sheetView>
  </sheetViews>
  <sheetFormatPr defaultRowHeight="14.5" x14ac:dyDescent="0.35"/>
  <cols>
    <col min="1" max="1" width="76.36328125" customWidth="1"/>
  </cols>
  <sheetData>
    <row r="1" spans="1:1" ht="18.5" x14ac:dyDescent="0.45">
      <c r="A1" s="15" t="s">
        <v>218</v>
      </c>
    </row>
    <row r="2" spans="1:1" x14ac:dyDescent="0.35">
      <c r="A2" s="14" t="s">
        <v>219</v>
      </c>
    </row>
    <row r="3" spans="1:1" x14ac:dyDescent="0.35">
      <c r="A3" s="14"/>
    </row>
    <row r="4" spans="1:1" ht="15.5" x14ac:dyDescent="0.35">
      <c r="A4" s="16" t="s">
        <v>220</v>
      </c>
    </row>
    <row r="5" spans="1:1" x14ac:dyDescent="0.35">
      <c r="A5" s="14" t="s">
        <v>232</v>
      </c>
    </row>
    <row r="6" spans="1:1" x14ac:dyDescent="0.35">
      <c r="A6" s="14"/>
    </row>
    <row r="7" spans="1:1" ht="15.5" x14ac:dyDescent="0.35">
      <c r="A7" s="16" t="s">
        <v>221</v>
      </c>
    </row>
    <row r="8" spans="1:1" x14ac:dyDescent="0.35">
      <c r="A8" s="14" t="s">
        <v>222</v>
      </c>
    </row>
    <row r="9" spans="1:1" x14ac:dyDescent="0.35">
      <c r="A9" s="14" t="s">
        <v>223</v>
      </c>
    </row>
    <row r="10" spans="1:1" x14ac:dyDescent="0.35">
      <c r="A10" s="14" t="s">
        <v>224</v>
      </c>
    </row>
    <row r="11" spans="1:1" x14ac:dyDescent="0.35">
      <c r="A11" s="14" t="s">
        <v>225</v>
      </c>
    </row>
    <row r="12" spans="1:1" x14ac:dyDescent="0.35">
      <c r="A12" s="14" t="s">
        <v>226</v>
      </c>
    </row>
    <row r="13" spans="1:1" x14ac:dyDescent="0.35">
      <c r="A13" s="14" t="s">
        <v>227</v>
      </c>
    </row>
    <row r="14" spans="1:1" x14ac:dyDescent="0.35">
      <c r="A14" s="14"/>
    </row>
    <row r="15" spans="1:1" ht="15.5" x14ac:dyDescent="0.35">
      <c r="A15" s="16" t="s">
        <v>228</v>
      </c>
    </row>
    <row r="16" spans="1:1" x14ac:dyDescent="0.35">
      <c r="A16" s="14" t="s">
        <v>229</v>
      </c>
    </row>
    <row r="17" spans="1:1" x14ac:dyDescent="0.35">
      <c r="A17" s="14" t="s">
        <v>230</v>
      </c>
    </row>
    <row r="18" spans="1:1" x14ac:dyDescent="0.35">
      <c r="A18" s="14" t="s">
        <v>231</v>
      </c>
    </row>
    <row r="19" spans="1:1" x14ac:dyDescent="0.35">
      <c r="A19" s="1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B9A91-94C7-4C16-9D9B-A26F8951280C}">
  <sheetPr codeName="Sheet8">
    <tabColor rgb="FF70AD47"/>
  </sheetPr>
  <dimension ref="A1:I18"/>
  <sheetViews>
    <sheetView workbookViewId="0"/>
  </sheetViews>
  <sheetFormatPr defaultRowHeight="14.5" x14ac:dyDescent="0.35"/>
  <cols>
    <col min="1" max="1" width="70.54296875" bestFit="1" customWidth="1"/>
    <col min="2" max="2" width="150.08984375" bestFit="1" customWidth="1"/>
    <col min="3" max="3" width="16.6328125" bestFit="1" customWidth="1"/>
    <col min="4" max="4" width="18.1796875" bestFit="1" customWidth="1"/>
    <col min="5" max="5" width="14.6328125" bestFit="1" customWidth="1"/>
    <col min="6" max="6" width="19.6328125" bestFit="1" customWidth="1"/>
    <col min="7" max="7" width="18.26953125" bestFit="1" customWidth="1"/>
    <col min="8" max="8" width="22.1796875" bestFit="1" customWidth="1"/>
    <col min="9" max="9" width="24.36328125" bestFit="1" customWidth="1"/>
  </cols>
  <sheetData>
    <row r="1" spans="1:9" ht="18.5" x14ac:dyDescent="0.45">
      <c r="A1" s="15" t="s">
        <v>233</v>
      </c>
      <c r="B1" s="14"/>
      <c r="C1" s="14"/>
      <c r="D1" s="14"/>
      <c r="E1" s="14"/>
      <c r="F1" s="14"/>
      <c r="G1" s="14"/>
      <c r="H1" s="14"/>
      <c r="I1" s="14"/>
    </row>
    <row r="2" spans="1:9" x14ac:dyDescent="0.35">
      <c r="A2" s="14" t="s">
        <v>234</v>
      </c>
      <c r="B2" s="14"/>
      <c r="C2" s="14"/>
      <c r="D2" s="14"/>
      <c r="E2" s="14"/>
      <c r="F2" s="14"/>
      <c r="G2" s="14"/>
      <c r="H2" s="14"/>
      <c r="I2" s="14"/>
    </row>
    <row r="3" spans="1:9" x14ac:dyDescent="0.35">
      <c r="A3" s="14"/>
      <c r="B3" s="14"/>
      <c r="C3" s="14"/>
      <c r="D3" s="14"/>
      <c r="E3" s="14"/>
      <c r="F3" s="14"/>
      <c r="G3" s="14"/>
      <c r="H3" s="14"/>
      <c r="I3" s="14"/>
    </row>
    <row r="4" spans="1:9" x14ac:dyDescent="0.35">
      <c r="A4" s="17" t="s">
        <v>235</v>
      </c>
      <c r="B4" s="18" t="s">
        <v>236</v>
      </c>
      <c r="C4" s="19" t="s">
        <v>237</v>
      </c>
      <c r="D4" s="18" t="s">
        <v>238</v>
      </c>
      <c r="E4" s="19" t="s">
        <v>239</v>
      </c>
      <c r="F4" s="18" t="s">
        <v>240</v>
      </c>
      <c r="G4" s="18" t="s">
        <v>241</v>
      </c>
      <c r="H4" s="20" t="s">
        <v>242</v>
      </c>
      <c r="I4" s="20" t="s">
        <v>243</v>
      </c>
    </row>
    <row r="5" spans="1:9" x14ac:dyDescent="0.35">
      <c r="A5" s="14" t="s">
        <v>244</v>
      </c>
      <c r="B5" s="21">
        <f>SUM(Enero!J:J)</f>
        <v>25202.31</v>
      </c>
      <c r="C5" s="22">
        <f>SUM(Enero!H:H)</f>
        <v>114</v>
      </c>
      <c r="D5" s="21">
        <f>SUM(Enero!L:L)</f>
        <v>2574.5785000000001</v>
      </c>
      <c r="E5" s="22">
        <f>COUNTA(Enero!B:B)-1</f>
        <v>24</v>
      </c>
      <c r="F5" s="21">
        <f t="shared" ref="F5:F10" si="0">IFERROR(B5/E5,0)</f>
        <v>1050.0962500000001</v>
      </c>
      <c r="G5" s="21">
        <f t="shared" ref="G5:G10" si="1">IFERROR(B5/C5,0)</f>
        <v>221.07289473684213</v>
      </c>
      <c r="H5" s="14"/>
      <c r="I5" s="14"/>
    </row>
    <row r="6" spans="1:9" x14ac:dyDescent="0.35">
      <c r="A6" s="14" t="s">
        <v>245</v>
      </c>
      <c r="B6" s="21">
        <f>SUM(Febrero!J:J)</f>
        <v>12969.660000000002</v>
      </c>
      <c r="C6" s="22">
        <f>SUM(Febrero!H:H)</f>
        <v>82</v>
      </c>
      <c r="D6" s="21">
        <f>SUM(Febrero!L:L)</f>
        <v>1394.1255999999998</v>
      </c>
      <c r="E6" s="22">
        <f>COUNTA(Febrero!B:B)-1</f>
        <v>17</v>
      </c>
      <c r="F6" s="21">
        <f t="shared" si="0"/>
        <v>762.92117647058831</v>
      </c>
      <c r="G6" s="21">
        <f t="shared" si="1"/>
        <v>158.16658536585368</v>
      </c>
      <c r="H6" s="23">
        <f t="shared" ref="H6:I10" si="2">IFERROR(B6/B5-1,0)</f>
        <v>-0.4853781260527309</v>
      </c>
      <c r="I6" s="23">
        <f t="shared" si="2"/>
        <v>-0.2807017543859649</v>
      </c>
    </row>
    <row r="7" spans="1:9" x14ac:dyDescent="0.35">
      <c r="A7" s="14" t="s">
        <v>246</v>
      </c>
      <c r="B7" s="21">
        <f>SUM(Marzo!J:J)</f>
        <v>31053.650000000005</v>
      </c>
      <c r="C7" s="22">
        <f>SUM(Marzo!H:H)</f>
        <v>147</v>
      </c>
      <c r="D7" s="21">
        <f>SUM(Marzo!L:L)</f>
        <v>2933.4506999999999</v>
      </c>
      <c r="E7" s="22">
        <f>COUNTA(Marzo!B:B)-1</f>
        <v>31</v>
      </c>
      <c r="F7" s="21">
        <f t="shared" si="0"/>
        <v>1001.7306451612905</v>
      </c>
      <c r="G7" s="21">
        <f t="shared" si="1"/>
        <v>211.24931972789119</v>
      </c>
      <c r="H7" s="23">
        <f t="shared" si="2"/>
        <v>1.3943303062686301</v>
      </c>
      <c r="I7" s="23">
        <f t="shared" si="2"/>
        <v>0.79268292682926833</v>
      </c>
    </row>
    <row r="8" spans="1:9" x14ac:dyDescent="0.35">
      <c r="A8" s="14" t="s">
        <v>247</v>
      </c>
      <c r="B8" s="21">
        <f>SUM(Abril!J:J)</f>
        <v>23116.639999999996</v>
      </c>
      <c r="C8" s="22">
        <f>SUM(Abril!H:H)</f>
        <v>105</v>
      </c>
      <c r="D8" s="21">
        <f>SUM(Abril!L:L)</f>
        <v>2310.0668000000001</v>
      </c>
      <c r="E8" s="22">
        <f>COUNTA(Abril!B:B)-1</f>
        <v>22</v>
      </c>
      <c r="F8" s="21">
        <f t="shared" si="0"/>
        <v>1050.7563636363634</v>
      </c>
      <c r="G8" s="21">
        <f t="shared" si="1"/>
        <v>220.15847619047614</v>
      </c>
      <c r="H8" s="23">
        <f t="shared" si="2"/>
        <v>-0.25559024462502822</v>
      </c>
      <c r="I8" s="23">
        <f t="shared" si="2"/>
        <v>-0.2857142857142857</v>
      </c>
    </row>
    <row r="9" spans="1:9" x14ac:dyDescent="0.35">
      <c r="A9" s="14" t="s">
        <v>248</v>
      </c>
      <c r="B9" s="21">
        <f>SUM(Mayo!J:J)</f>
        <v>21171.16</v>
      </c>
      <c r="C9" s="22">
        <f>SUM(Mayo!H:H)</f>
        <v>132</v>
      </c>
      <c r="D9" s="21">
        <f>SUM(Mayo!L:L)</f>
        <v>2092.2803999999996</v>
      </c>
      <c r="E9" s="22">
        <f>COUNTA(Mayo!B:B)-1</f>
        <v>28</v>
      </c>
      <c r="F9" s="21">
        <f t="shared" si="0"/>
        <v>756.11285714285714</v>
      </c>
      <c r="G9" s="21">
        <f t="shared" si="1"/>
        <v>160.38757575757575</v>
      </c>
      <c r="H9" s="23">
        <f t="shared" si="2"/>
        <v>-8.4159289585337471E-2</v>
      </c>
      <c r="I9" s="23">
        <f t="shared" si="2"/>
        <v>0.25714285714285712</v>
      </c>
    </row>
    <row r="10" spans="1:9" x14ac:dyDescent="0.35">
      <c r="A10" s="14" t="s">
        <v>249</v>
      </c>
      <c r="B10" s="21">
        <f>SUM(Junio!J:J)</f>
        <v>19174.180000000004</v>
      </c>
      <c r="C10" s="22">
        <f>SUM(Junio!H:H)</f>
        <v>77</v>
      </c>
      <c r="D10" s="21">
        <f>SUM(Junio!L:L)</f>
        <v>1767.0616000000005</v>
      </c>
      <c r="E10" s="22">
        <f>COUNTA(Junio!B:B)-1</f>
        <v>15</v>
      </c>
      <c r="F10" s="21">
        <f t="shared" si="0"/>
        <v>1278.2786666666668</v>
      </c>
      <c r="G10" s="21">
        <f t="shared" si="1"/>
        <v>249.01532467532473</v>
      </c>
      <c r="H10" s="23">
        <f t="shared" si="2"/>
        <v>-9.4325488069619046E-2</v>
      </c>
      <c r="I10" s="23">
        <f t="shared" si="2"/>
        <v>-0.41666666666666663</v>
      </c>
    </row>
    <row r="11" spans="1:9" x14ac:dyDescent="0.35">
      <c r="A11" s="14"/>
      <c r="B11" s="14"/>
      <c r="C11" s="14"/>
      <c r="D11" s="14"/>
      <c r="E11" s="14"/>
      <c r="F11" s="14"/>
      <c r="G11" s="14"/>
      <c r="H11" s="14"/>
      <c r="I11" s="14"/>
    </row>
    <row r="12" spans="1:9" ht="15.5" x14ac:dyDescent="0.35">
      <c r="A12" s="24" t="s">
        <v>250</v>
      </c>
      <c r="B12" s="14"/>
      <c r="C12" s="14"/>
      <c r="D12" s="14"/>
      <c r="E12" s="14"/>
      <c r="F12" s="14"/>
      <c r="G12" s="14"/>
      <c r="H12" s="14"/>
      <c r="I12" s="14"/>
    </row>
    <row r="13" spans="1:9" x14ac:dyDescent="0.35">
      <c r="A13" s="25" t="s">
        <v>251</v>
      </c>
      <c r="B13" s="14" t="s">
        <v>246</v>
      </c>
      <c r="C13" s="26">
        <v>31053.65</v>
      </c>
      <c r="D13" s="14"/>
      <c r="E13" s="14"/>
      <c r="F13" s="14"/>
      <c r="G13" s="14"/>
      <c r="H13" s="14"/>
      <c r="I13" s="14"/>
    </row>
    <row r="14" spans="1:9" x14ac:dyDescent="0.35">
      <c r="A14" s="25" t="s">
        <v>252</v>
      </c>
      <c r="B14" s="14" t="s">
        <v>259</v>
      </c>
      <c r="C14" s="14"/>
      <c r="D14" s="14"/>
      <c r="E14" s="14"/>
      <c r="F14" s="14"/>
      <c r="G14" s="14"/>
      <c r="H14" s="14"/>
      <c r="I14" s="14"/>
    </row>
    <row r="15" spans="1:9" x14ac:dyDescent="0.35">
      <c r="A15" s="25" t="s">
        <v>253</v>
      </c>
      <c r="B15" s="14" t="s">
        <v>254</v>
      </c>
      <c r="C15" s="14"/>
      <c r="D15" s="14"/>
      <c r="E15" s="14"/>
      <c r="F15" s="14"/>
      <c r="G15" s="14"/>
      <c r="H15" s="14"/>
      <c r="I15" s="14"/>
    </row>
    <row r="16" spans="1:9" x14ac:dyDescent="0.35">
      <c r="A16" s="25" t="s">
        <v>255</v>
      </c>
      <c r="B16" s="14" t="s">
        <v>256</v>
      </c>
      <c r="C16" s="14"/>
      <c r="D16" s="14"/>
      <c r="E16" s="14"/>
      <c r="F16" s="14"/>
      <c r="G16" s="14"/>
      <c r="H16" s="14"/>
      <c r="I16" s="14"/>
    </row>
    <row r="17" spans="1:9" x14ac:dyDescent="0.35">
      <c r="A17" s="25" t="s">
        <v>257</v>
      </c>
      <c r="B17" s="14" t="s">
        <v>258</v>
      </c>
      <c r="C17" s="14"/>
      <c r="D17" s="14"/>
      <c r="E17" s="14"/>
      <c r="F17" s="14"/>
      <c r="G17" s="14"/>
      <c r="H17" s="14"/>
      <c r="I17" s="14"/>
    </row>
    <row r="18" spans="1:9" x14ac:dyDescent="0.35">
      <c r="A18" s="25" t="s">
        <v>260</v>
      </c>
      <c r="B18" s="14" t="s">
        <v>261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A407-8DE3-4918-8248-A3E2597F50A2}">
  <sheetPr codeName="Sheet9"/>
  <dimension ref="A1:O138"/>
  <sheetViews>
    <sheetView workbookViewId="0">
      <selection activeCell="F147" sqref="F147"/>
    </sheetView>
  </sheetViews>
  <sheetFormatPr defaultRowHeight="14.5" x14ac:dyDescent="0.35"/>
  <cols>
    <col min="1" max="1" width="7.36328125" bestFit="1" customWidth="1"/>
    <col min="2" max="2" width="7.90625" bestFit="1" customWidth="1"/>
    <col min="3" max="3" width="10.90625" bestFit="1" customWidth="1"/>
    <col min="4" max="4" width="11.36328125" bestFit="1" customWidth="1"/>
    <col min="5" max="5" width="18.90625" bestFit="1" customWidth="1"/>
    <col min="6" max="6" width="14.453125" bestFit="1" customWidth="1"/>
    <col min="7" max="7" width="11.08984375" bestFit="1" customWidth="1"/>
    <col min="8" max="8" width="10.7265625" bestFit="1" customWidth="1"/>
    <col min="9" max="9" width="10.90625" bestFit="1" customWidth="1"/>
    <col min="10" max="10" width="20.7265625" bestFit="1" customWidth="1"/>
    <col min="11" max="11" width="13.36328125" bestFit="1" customWidth="1"/>
    <col min="12" max="12" width="12.26953125" bestFit="1" customWidth="1"/>
    <col min="13" max="13" width="15.36328125" bestFit="1" customWidth="1"/>
    <col min="14" max="14" width="9.1796875" bestFit="1" customWidth="1"/>
    <col min="15" max="15" width="20.08984375" bestFit="1" customWidth="1"/>
  </cols>
  <sheetData>
    <row r="1" spans="1:15" x14ac:dyDescent="0.35">
      <c r="A1" s="27" t="s">
        <v>235</v>
      </c>
      <c r="B1" s="27" t="s">
        <v>9</v>
      </c>
      <c r="C1" s="27" t="s">
        <v>10</v>
      </c>
      <c r="D1" s="27" t="s">
        <v>0</v>
      </c>
      <c r="E1" s="27" t="s">
        <v>11</v>
      </c>
      <c r="F1" s="27" t="s">
        <v>12</v>
      </c>
      <c r="G1" s="27" t="s">
        <v>13</v>
      </c>
      <c r="H1" s="27" t="s">
        <v>14</v>
      </c>
      <c r="I1" s="27" t="s">
        <v>15</v>
      </c>
      <c r="J1" s="27" t="s">
        <v>16</v>
      </c>
      <c r="K1" s="27" t="s">
        <v>17</v>
      </c>
      <c r="L1" s="27" t="s">
        <v>18</v>
      </c>
      <c r="M1" s="27" t="s">
        <v>19</v>
      </c>
      <c r="N1" s="27" t="s">
        <v>20</v>
      </c>
      <c r="O1" s="27" t="s">
        <v>262</v>
      </c>
    </row>
    <row r="2" spans="1:15" hidden="1" x14ac:dyDescent="0.35">
      <c r="A2" t="s">
        <v>244</v>
      </c>
      <c r="B2">
        <v>44955</v>
      </c>
      <c r="C2" t="s">
        <v>21</v>
      </c>
      <c r="D2" t="s">
        <v>5</v>
      </c>
      <c r="E2" t="s">
        <v>22</v>
      </c>
      <c r="F2" t="s">
        <v>23</v>
      </c>
      <c r="G2" t="s">
        <v>24</v>
      </c>
      <c r="H2" t="s">
        <v>25</v>
      </c>
      <c r="I2">
        <v>2</v>
      </c>
      <c r="J2">
        <v>248.76</v>
      </c>
      <c r="K2">
        <v>497.52</v>
      </c>
      <c r="L2">
        <v>0.1</v>
      </c>
      <c r="M2">
        <v>49.752000000000002</v>
      </c>
      <c r="N2" t="s">
        <v>26</v>
      </c>
      <c r="O2">
        <v>1</v>
      </c>
    </row>
    <row r="3" spans="1:15" hidden="1" x14ac:dyDescent="0.35">
      <c r="A3" t="s">
        <v>244</v>
      </c>
      <c r="B3">
        <v>44948</v>
      </c>
      <c r="C3" t="s">
        <v>27</v>
      </c>
      <c r="D3" t="s">
        <v>1</v>
      </c>
      <c r="E3" t="s">
        <v>28</v>
      </c>
      <c r="F3" t="s">
        <v>29</v>
      </c>
      <c r="G3" t="s">
        <v>30</v>
      </c>
      <c r="H3" t="s">
        <v>25</v>
      </c>
      <c r="I3">
        <v>4</v>
      </c>
      <c r="J3">
        <v>977.28</v>
      </c>
      <c r="K3">
        <v>3909.12</v>
      </c>
      <c r="L3">
        <v>0.11</v>
      </c>
      <c r="M3">
        <v>430.00319999999999</v>
      </c>
      <c r="N3" t="s">
        <v>26</v>
      </c>
      <c r="O3">
        <v>1</v>
      </c>
    </row>
    <row r="4" spans="1:15" hidden="1" x14ac:dyDescent="0.35">
      <c r="A4" t="s">
        <v>244</v>
      </c>
      <c r="B4">
        <v>44950</v>
      </c>
      <c r="C4" t="s">
        <v>31</v>
      </c>
      <c r="D4" t="s">
        <v>6</v>
      </c>
      <c r="E4" t="s">
        <v>32</v>
      </c>
      <c r="F4" t="s">
        <v>33</v>
      </c>
      <c r="G4" t="s">
        <v>34</v>
      </c>
      <c r="H4" t="s">
        <v>25</v>
      </c>
      <c r="I4">
        <v>3</v>
      </c>
      <c r="J4">
        <v>110.68</v>
      </c>
      <c r="K4">
        <v>332.04</v>
      </c>
      <c r="L4">
        <v>0.1</v>
      </c>
      <c r="M4">
        <v>33.204000000000001</v>
      </c>
      <c r="N4" t="s">
        <v>26</v>
      </c>
      <c r="O4">
        <v>1</v>
      </c>
    </row>
    <row r="5" spans="1:15" hidden="1" x14ac:dyDescent="0.35">
      <c r="A5" t="s">
        <v>244</v>
      </c>
      <c r="B5">
        <v>44954</v>
      </c>
      <c r="C5" t="s">
        <v>35</v>
      </c>
      <c r="D5" t="s">
        <v>5</v>
      </c>
      <c r="E5" t="s">
        <v>36</v>
      </c>
      <c r="F5" t="s">
        <v>37</v>
      </c>
      <c r="G5" t="s">
        <v>38</v>
      </c>
      <c r="H5" t="s">
        <v>39</v>
      </c>
      <c r="I5">
        <v>2</v>
      </c>
      <c r="J5">
        <v>28.22</v>
      </c>
      <c r="K5">
        <v>56.44</v>
      </c>
      <c r="L5">
        <v>0.08</v>
      </c>
      <c r="M5">
        <v>4.5152000000000001</v>
      </c>
      <c r="N5" t="s">
        <v>26</v>
      </c>
      <c r="O5">
        <v>1</v>
      </c>
    </row>
    <row r="6" spans="1:15" hidden="1" x14ac:dyDescent="0.35">
      <c r="A6" t="s">
        <v>244</v>
      </c>
      <c r="B6">
        <v>44955</v>
      </c>
      <c r="C6" t="s">
        <v>40</v>
      </c>
      <c r="D6" t="s">
        <v>1</v>
      </c>
      <c r="E6" t="s">
        <v>41</v>
      </c>
      <c r="F6" t="s">
        <v>42</v>
      </c>
      <c r="G6" t="s">
        <v>30</v>
      </c>
      <c r="H6" t="s">
        <v>43</v>
      </c>
      <c r="I6">
        <v>4</v>
      </c>
      <c r="J6">
        <v>255.95</v>
      </c>
      <c r="K6">
        <v>1023.8</v>
      </c>
      <c r="L6">
        <v>0.13</v>
      </c>
      <c r="M6">
        <v>133.09399999999999</v>
      </c>
      <c r="N6" t="s">
        <v>26</v>
      </c>
      <c r="O6">
        <v>1</v>
      </c>
    </row>
    <row r="7" spans="1:15" hidden="1" x14ac:dyDescent="0.35">
      <c r="A7" t="s">
        <v>244</v>
      </c>
      <c r="B7">
        <v>44950</v>
      </c>
      <c r="C7" t="s">
        <v>44</v>
      </c>
      <c r="D7" t="s">
        <v>8</v>
      </c>
      <c r="E7" t="s">
        <v>45</v>
      </c>
      <c r="F7" t="s">
        <v>42</v>
      </c>
      <c r="G7" t="s">
        <v>30</v>
      </c>
      <c r="H7" t="s">
        <v>43</v>
      </c>
      <c r="I7">
        <v>4</v>
      </c>
      <c r="J7">
        <v>318.08999999999997</v>
      </c>
      <c r="K7">
        <v>1272.3599999999999</v>
      </c>
      <c r="L7">
        <v>0.13</v>
      </c>
      <c r="M7">
        <v>165.4068</v>
      </c>
      <c r="N7" t="s">
        <v>26</v>
      </c>
      <c r="O7">
        <v>1</v>
      </c>
    </row>
    <row r="8" spans="1:15" hidden="1" x14ac:dyDescent="0.35">
      <c r="A8" t="s">
        <v>244</v>
      </c>
      <c r="B8">
        <v>44946</v>
      </c>
      <c r="C8" t="s">
        <v>46</v>
      </c>
      <c r="D8" t="s">
        <v>7</v>
      </c>
      <c r="E8" t="s">
        <v>47</v>
      </c>
      <c r="F8" t="s">
        <v>42</v>
      </c>
      <c r="G8" t="s">
        <v>30</v>
      </c>
      <c r="H8" t="s">
        <v>43</v>
      </c>
      <c r="I8">
        <v>1</v>
      </c>
      <c r="J8">
        <v>196.13</v>
      </c>
      <c r="K8">
        <v>196.13</v>
      </c>
      <c r="L8">
        <v>0.12</v>
      </c>
      <c r="M8">
        <v>23.535599999999999</v>
      </c>
      <c r="N8" t="s">
        <v>26</v>
      </c>
      <c r="O8">
        <v>1</v>
      </c>
    </row>
    <row r="9" spans="1:15" hidden="1" x14ac:dyDescent="0.35">
      <c r="A9" t="s">
        <v>244</v>
      </c>
      <c r="B9">
        <v>44948</v>
      </c>
      <c r="C9" t="s">
        <v>48</v>
      </c>
      <c r="D9" t="s">
        <v>6</v>
      </c>
      <c r="E9" t="s">
        <v>49</v>
      </c>
      <c r="F9" t="s">
        <v>50</v>
      </c>
      <c r="G9" t="s">
        <v>38</v>
      </c>
      <c r="H9" t="s">
        <v>39</v>
      </c>
      <c r="I9">
        <v>9</v>
      </c>
      <c r="J9">
        <v>20.7</v>
      </c>
      <c r="K9">
        <v>186.3</v>
      </c>
      <c r="L9">
        <v>7.0000000000000007E-2</v>
      </c>
      <c r="M9">
        <v>13.041</v>
      </c>
      <c r="N9" t="s">
        <v>26</v>
      </c>
      <c r="O9">
        <v>1</v>
      </c>
    </row>
    <row r="10" spans="1:15" hidden="1" x14ac:dyDescent="0.35">
      <c r="A10" t="s">
        <v>244</v>
      </c>
      <c r="B10">
        <v>44949</v>
      </c>
      <c r="C10" t="s">
        <v>51</v>
      </c>
      <c r="D10" t="s">
        <v>2</v>
      </c>
      <c r="E10" t="s">
        <v>52</v>
      </c>
      <c r="F10" t="s">
        <v>53</v>
      </c>
      <c r="G10" t="s">
        <v>30</v>
      </c>
      <c r="H10" t="s">
        <v>43</v>
      </c>
      <c r="I10">
        <v>12</v>
      </c>
      <c r="J10">
        <v>75.41</v>
      </c>
      <c r="K10">
        <v>904.92</v>
      </c>
      <c r="L10">
        <v>0.13</v>
      </c>
      <c r="M10">
        <v>117.6396</v>
      </c>
      <c r="N10" t="s">
        <v>54</v>
      </c>
      <c r="O10">
        <v>0</v>
      </c>
    </row>
    <row r="11" spans="1:15" hidden="1" x14ac:dyDescent="0.35">
      <c r="A11" t="s">
        <v>244</v>
      </c>
      <c r="B11">
        <v>44927</v>
      </c>
      <c r="C11" t="s">
        <v>55</v>
      </c>
      <c r="D11" t="s">
        <v>8</v>
      </c>
      <c r="E11" t="s">
        <v>56</v>
      </c>
      <c r="F11" t="s">
        <v>53</v>
      </c>
      <c r="G11" t="s">
        <v>30</v>
      </c>
      <c r="H11" t="s">
        <v>25</v>
      </c>
      <c r="I11">
        <v>8</v>
      </c>
      <c r="J11">
        <v>170.48</v>
      </c>
      <c r="K11">
        <v>1363.84</v>
      </c>
      <c r="L11">
        <v>0.09</v>
      </c>
      <c r="M11">
        <v>122.7456</v>
      </c>
      <c r="N11" t="s">
        <v>26</v>
      </c>
      <c r="O11">
        <v>1</v>
      </c>
    </row>
    <row r="12" spans="1:15" hidden="1" x14ac:dyDescent="0.35">
      <c r="A12" t="s">
        <v>244</v>
      </c>
      <c r="B12">
        <v>44933</v>
      </c>
      <c r="C12" t="s">
        <v>57</v>
      </c>
      <c r="D12" t="s">
        <v>1</v>
      </c>
      <c r="E12" t="s">
        <v>58</v>
      </c>
      <c r="F12" t="s">
        <v>42</v>
      </c>
      <c r="G12" t="s">
        <v>30</v>
      </c>
      <c r="H12" t="s">
        <v>39</v>
      </c>
      <c r="I12">
        <v>4</v>
      </c>
      <c r="J12">
        <v>518.4</v>
      </c>
      <c r="K12">
        <v>2073.6</v>
      </c>
      <c r="L12">
        <v>7.0000000000000007E-2</v>
      </c>
      <c r="M12">
        <v>145.15199999999999</v>
      </c>
      <c r="N12" t="s">
        <v>26</v>
      </c>
      <c r="O12">
        <v>1</v>
      </c>
    </row>
    <row r="13" spans="1:15" hidden="1" x14ac:dyDescent="0.35">
      <c r="A13" t="s">
        <v>244</v>
      </c>
      <c r="B13">
        <v>44955</v>
      </c>
      <c r="C13" t="s">
        <v>59</v>
      </c>
      <c r="D13" t="s">
        <v>6</v>
      </c>
      <c r="E13" t="s">
        <v>60</v>
      </c>
      <c r="F13" t="s">
        <v>29</v>
      </c>
      <c r="G13" t="s">
        <v>30</v>
      </c>
      <c r="H13" t="s">
        <v>39</v>
      </c>
      <c r="I13">
        <v>2</v>
      </c>
      <c r="J13">
        <v>788.67</v>
      </c>
      <c r="K13">
        <v>1577.34</v>
      </c>
      <c r="L13">
        <v>7.0000000000000007E-2</v>
      </c>
      <c r="M13">
        <v>110.41379999999999</v>
      </c>
      <c r="N13" t="s">
        <v>54</v>
      </c>
      <c r="O13">
        <v>0</v>
      </c>
    </row>
    <row r="14" spans="1:15" hidden="1" x14ac:dyDescent="0.35">
      <c r="A14" t="s">
        <v>244</v>
      </c>
      <c r="B14">
        <v>44951</v>
      </c>
      <c r="C14" t="s">
        <v>61</v>
      </c>
      <c r="D14" t="s">
        <v>7</v>
      </c>
      <c r="E14" t="s">
        <v>62</v>
      </c>
      <c r="F14" t="s">
        <v>53</v>
      </c>
      <c r="G14" t="s">
        <v>30</v>
      </c>
      <c r="H14" t="s">
        <v>39</v>
      </c>
      <c r="I14">
        <v>5</v>
      </c>
      <c r="J14">
        <v>56.19</v>
      </c>
      <c r="K14">
        <v>280.95</v>
      </c>
      <c r="L14">
        <v>7.0000000000000007E-2</v>
      </c>
      <c r="M14">
        <v>19.666499999999999</v>
      </c>
      <c r="N14" t="s">
        <v>26</v>
      </c>
      <c r="O14">
        <v>1</v>
      </c>
    </row>
    <row r="15" spans="1:15" hidden="1" x14ac:dyDescent="0.35">
      <c r="A15" t="s">
        <v>244</v>
      </c>
      <c r="B15">
        <v>44936</v>
      </c>
      <c r="C15" t="s">
        <v>63</v>
      </c>
      <c r="D15" t="s">
        <v>2</v>
      </c>
      <c r="E15" t="s">
        <v>64</v>
      </c>
      <c r="F15" t="s">
        <v>65</v>
      </c>
      <c r="G15" t="s">
        <v>66</v>
      </c>
      <c r="H15" t="s">
        <v>39</v>
      </c>
      <c r="I15">
        <v>3</v>
      </c>
      <c r="J15">
        <v>279.82</v>
      </c>
      <c r="K15">
        <v>839.46</v>
      </c>
      <c r="L15">
        <v>7.0000000000000007E-2</v>
      </c>
      <c r="M15">
        <v>58.7622</v>
      </c>
      <c r="N15" t="s">
        <v>26</v>
      </c>
      <c r="O15">
        <v>1</v>
      </c>
    </row>
    <row r="16" spans="1:15" hidden="1" x14ac:dyDescent="0.35">
      <c r="A16" t="s">
        <v>244</v>
      </c>
      <c r="B16">
        <v>44956</v>
      </c>
      <c r="C16" t="s">
        <v>67</v>
      </c>
      <c r="D16" t="s">
        <v>4</v>
      </c>
      <c r="E16" t="s">
        <v>68</v>
      </c>
      <c r="F16" t="s">
        <v>69</v>
      </c>
      <c r="G16" t="s">
        <v>30</v>
      </c>
      <c r="H16" t="s">
        <v>39</v>
      </c>
      <c r="I16">
        <v>3</v>
      </c>
      <c r="J16">
        <v>359.06</v>
      </c>
      <c r="K16">
        <v>1077.18</v>
      </c>
      <c r="L16">
        <v>0.08</v>
      </c>
      <c r="M16">
        <v>86.174400000000006</v>
      </c>
      <c r="N16" t="s">
        <v>26</v>
      </c>
      <c r="O16">
        <v>1</v>
      </c>
    </row>
    <row r="17" spans="1:15" x14ac:dyDescent="0.35">
      <c r="A17" t="s">
        <v>244</v>
      </c>
      <c r="B17">
        <v>44940</v>
      </c>
      <c r="C17" t="s">
        <v>70</v>
      </c>
      <c r="D17" t="s">
        <v>7</v>
      </c>
      <c r="E17" t="s">
        <v>71</v>
      </c>
      <c r="F17" t="s">
        <v>53</v>
      </c>
      <c r="G17" t="s">
        <v>30</v>
      </c>
      <c r="H17" t="s">
        <v>25</v>
      </c>
      <c r="I17">
        <v>9</v>
      </c>
      <c r="J17">
        <v>150.19999999999999</v>
      </c>
      <c r="K17">
        <v>1351.8</v>
      </c>
      <c r="L17">
        <v>0.1</v>
      </c>
      <c r="M17">
        <v>135.18</v>
      </c>
      <c r="N17" t="s">
        <v>54</v>
      </c>
      <c r="O17">
        <v>0</v>
      </c>
    </row>
    <row r="18" spans="1:15" hidden="1" x14ac:dyDescent="0.35">
      <c r="A18" t="s">
        <v>244</v>
      </c>
      <c r="B18">
        <v>44953</v>
      </c>
      <c r="C18" t="s">
        <v>72</v>
      </c>
      <c r="D18" t="s">
        <v>3</v>
      </c>
      <c r="E18" t="s">
        <v>73</v>
      </c>
      <c r="F18" t="s">
        <v>69</v>
      </c>
      <c r="G18" t="s">
        <v>30</v>
      </c>
      <c r="H18" t="s">
        <v>25</v>
      </c>
      <c r="I18">
        <v>3</v>
      </c>
      <c r="J18">
        <v>336.9</v>
      </c>
      <c r="K18">
        <v>1010.7</v>
      </c>
      <c r="L18">
        <v>0.1</v>
      </c>
      <c r="M18">
        <v>101.07</v>
      </c>
      <c r="N18" t="s">
        <v>26</v>
      </c>
      <c r="O18">
        <v>1</v>
      </c>
    </row>
    <row r="19" spans="1:15" hidden="1" x14ac:dyDescent="0.35">
      <c r="A19" t="s">
        <v>244</v>
      </c>
      <c r="B19">
        <v>44954</v>
      </c>
      <c r="C19" t="s">
        <v>74</v>
      </c>
      <c r="D19" t="s">
        <v>8</v>
      </c>
      <c r="E19" t="s">
        <v>75</v>
      </c>
      <c r="F19" t="s">
        <v>65</v>
      </c>
      <c r="G19" t="s">
        <v>66</v>
      </c>
      <c r="H19" t="s">
        <v>25</v>
      </c>
      <c r="I19">
        <v>5</v>
      </c>
      <c r="J19">
        <v>276.79000000000002</v>
      </c>
      <c r="K19">
        <v>1383.95</v>
      </c>
      <c r="L19">
        <v>0.1</v>
      </c>
      <c r="M19">
        <v>138.39500000000001</v>
      </c>
      <c r="N19" t="s">
        <v>26</v>
      </c>
      <c r="O19">
        <v>1</v>
      </c>
    </row>
    <row r="20" spans="1:15" hidden="1" x14ac:dyDescent="0.35">
      <c r="A20" t="s">
        <v>244</v>
      </c>
      <c r="B20">
        <v>44933</v>
      </c>
      <c r="C20" t="s">
        <v>76</v>
      </c>
      <c r="D20" t="s">
        <v>6</v>
      </c>
      <c r="E20" t="s">
        <v>77</v>
      </c>
      <c r="F20" t="s">
        <v>23</v>
      </c>
      <c r="G20" t="s">
        <v>24</v>
      </c>
      <c r="H20" t="s">
        <v>43</v>
      </c>
      <c r="I20">
        <v>5</v>
      </c>
      <c r="J20">
        <v>148.74</v>
      </c>
      <c r="K20">
        <v>743.7</v>
      </c>
      <c r="L20">
        <v>0.11</v>
      </c>
      <c r="M20">
        <v>81.807000000000002</v>
      </c>
      <c r="N20" t="s">
        <v>54</v>
      </c>
      <c r="O20">
        <v>0</v>
      </c>
    </row>
    <row r="21" spans="1:15" hidden="1" x14ac:dyDescent="0.35">
      <c r="A21" t="s">
        <v>244</v>
      </c>
      <c r="B21">
        <v>44948</v>
      </c>
      <c r="C21" t="s">
        <v>78</v>
      </c>
      <c r="D21" t="s">
        <v>4</v>
      </c>
      <c r="E21" t="s">
        <v>79</v>
      </c>
      <c r="F21" t="s">
        <v>69</v>
      </c>
      <c r="G21" t="s">
        <v>30</v>
      </c>
      <c r="H21" t="s">
        <v>43</v>
      </c>
      <c r="I21">
        <v>5</v>
      </c>
      <c r="J21">
        <v>242.62</v>
      </c>
      <c r="K21">
        <v>1213.0999999999999</v>
      </c>
      <c r="L21">
        <v>0.13</v>
      </c>
      <c r="M21">
        <v>157.703</v>
      </c>
      <c r="N21" t="s">
        <v>80</v>
      </c>
      <c r="O21">
        <v>0</v>
      </c>
    </row>
    <row r="22" spans="1:15" hidden="1" x14ac:dyDescent="0.35">
      <c r="A22" t="s">
        <v>244</v>
      </c>
      <c r="B22">
        <v>44952</v>
      </c>
      <c r="C22" t="s">
        <v>81</v>
      </c>
      <c r="D22" t="s">
        <v>1</v>
      </c>
      <c r="E22" t="s">
        <v>82</v>
      </c>
      <c r="F22" t="s">
        <v>42</v>
      </c>
      <c r="G22" t="s">
        <v>30</v>
      </c>
      <c r="H22" t="s">
        <v>43</v>
      </c>
      <c r="I22">
        <v>5</v>
      </c>
      <c r="J22">
        <v>392.86</v>
      </c>
      <c r="K22">
        <v>1964.3</v>
      </c>
      <c r="L22">
        <v>0.13</v>
      </c>
      <c r="M22">
        <v>255.35900000000001</v>
      </c>
      <c r="N22" t="s">
        <v>26</v>
      </c>
      <c r="O22">
        <v>1</v>
      </c>
    </row>
    <row r="23" spans="1:15" hidden="1" x14ac:dyDescent="0.35">
      <c r="A23" t="s">
        <v>244</v>
      </c>
      <c r="B23">
        <v>44945</v>
      </c>
      <c r="C23" t="s">
        <v>83</v>
      </c>
      <c r="D23" t="s">
        <v>3</v>
      </c>
      <c r="E23" t="s">
        <v>84</v>
      </c>
      <c r="F23" t="s">
        <v>65</v>
      </c>
      <c r="G23" t="s">
        <v>66</v>
      </c>
      <c r="H23" t="s">
        <v>43</v>
      </c>
      <c r="I23">
        <v>4</v>
      </c>
      <c r="J23">
        <v>256.14</v>
      </c>
      <c r="K23">
        <v>1024.56</v>
      </c>
      <c r="L23">
        <v>0.11</v>
      </c>
      <c r="M23">
        <v>112.7016</v>
      </c>
      <c r="N23" t="s">
        <v>26</v>
      </c>
      <c r="O23">
        <v>1</v>
      </c>
    </row>
    <row r="24" spans="1:15" hidden="1" x14ac:dyDescent="0.35">
      <c r="A24" t="s">
        <v>244</v>
      </c>
      <c r="B24">
        <v>44953</v>
      </c>
      <c r="C24" t="s">
        <v>85</v>
      </c>
      <c r="D24" t="s">
        <v>3</v>
      </c>
      <c r="E24" t="s">
        <v>86</v>
      </c>
      <c r="F24" t="s">
        <v>53</v>
      </c>
      <c r="G24" t="s">
        <v>30</v>
      </c>
      <c r="H24" t="s">
        <v>39</v>
      </c>
      <c r="I24">
        <v>9</v>
      </c>
      <c r="J24">
        <v>70.349999999999994</v>
      </c>
      <c r="K24">
        <v>633.15</v>
      </c>
      <c r="L24">
        <v>0.08</v>
      </c>
      <c r="M24">
        <v>50.652000000000001</v>
      </c>
      <c r="N24" t="s">
        <v>80</v>
      </c>
      <c r="O24">
        <v>0</v>
      </c>
    </row>
    <row r="25" spans="1:15" hidden="1" x14ac:dyDescent="0.35">
      <c r="A25" t="s">
        <v>244</v>
      </c>
      <c r="B25">
        <v>44945</v>
      </c>
      <c r="C25" t="s">
        <v>87</v>
      </c>
      <c r="D25" t="s">
        <v>1</v>
      </c>
      <c r="E25" t="s">
        <v>88</v>
      </c>
      <c r="F25" t="s">
        <v>33</v>
      </c>
      <c r="G25" t="s">
        <v>34</v>
      </c>
      <c r="H25" t="s">
        <v>25</v>
      </c>
      <c r="I25">
        <v>3</v>
      </c>
      <c r="J25">
        <v>95.35</v>
      </c>
      <c r="K25">
        <v>286.05</v>
      </c>
      <c r="L25">
        <v>0.1</v>
      </c>
      <c r="M25">
        <v>28.605</v>
      </c>
      <c r="N25" t="s">
        <v>80</v>
      </c>
      <c r="O25">
        <v>0</v>
      </c>
    </row>
    <row r="26" spans="1:15" hidden="1" x14ac:dyDescent="0.35">
      <c r="A26" t="s">
        <v>245</v>
      </c>
      <c r="B26">
        <v>44958</v>
      </c>
      <c r="C26" t="s">
        <v>89</v>
      </c>
      <c r="D26" t="s">
        <v>6</v>
      </c>
      <c r="E26" t="s">
        <v>28</v>
      </c>
      <c r="F26" t="s">
        <v>53</v>
      </c>
      <c r="G26" t="s">
        <v>30</v>
      </c>
      <c r="H26" t="s">
        <v>39</v>
      </c>
      <c r="I26">
        <v>2</v>
      </c>
      <c r="J26">
        <v>139.31</v>
      </c>
      <c r="K26">
        <v>278.62</v>
      </c>
      <c r="L26">
        <v>0.08</v>
      </c>
      <c r="M26">
        <v>22.2896</v>
      </c>
      <c r="N26" t="s">
        <v>26</v>
      </c>
      <c r="O26">
        <v>1</v>
      </c>
    </row>
    <row r="27" spans="1:15" hidden="1" x14ac:dyDescent="0.35">
      <c r="A27" t="s">
        <v>245</v>
      </c>
      <c r="B27">
        <v>44965</v>
      </c>
      <c r="C27" t="s">
        <v>90</v>
      </c>
      <c r="D27" t="s">
        <v>1</v>
      </c>
      <c r="E27" t="s">
        <v>91</v>
      </c>
      <c r="F27" t="s">
        <v>33</v>
      </c>
      <c r="G27" t="s">
        <v>34</v>
      </c>
      <c r="H27" t="s">
        <v>39</v>
      </c>
      <c r="I27">
        <v>12</v>
      </c>
      <c r="J27">
        <v>109.59</v>
      </c>
      <c r="K27">
        <v>1315.08</v>
      </c>
      <c r="L27">
        <v>0.08</v>
      </c>
      <c r="M27">
        <v>105.2064</v>
      </c>
      <c r="N27" t="s">
        <v>54</v>
      </c>
      <c r="O27">
        <v>0</v>
      </c>
    </row>
    <row r="28" spans="1:15" hidden="1" x14ac:dyDescent="0.35">
      <c r="A28" t="s">
        <v>245</v>
      </c>
      <c r="B28">
        <v>44960</v>
      </c>
      <c r="C28" t="s">
        <v>92</v>
      </c>
      <c r="D28" t="s">
        <v>2</v>
      </c>
      <c r="E28" t="s">
        <v>68</v>
      </c>
      <c r="F28" t="s">
        <v>50</v>
      </c>
      <c r="G28" t="s">
        <v>38</v>
      </c>
      <c r="H28" t="s">
        <v>25</v>
      </c>
      <c r="I28">
        <v>2</v>
      </c>
      <c r="J28">
        <v>51.58</v>
      </c>
      <c r="K28">
        <v>103.16</v>
      </c>
      <c r="L28">
        <v>0.1</v>
      </c>
      <c r="M28">
        <v>10.316000000000001</v>
      </c>
      <c r="N28" t="s">
        <v>80</v>
      </c>
      <c r="O28">
        <v>0</v>
      </c>
    </row>
    <row r="29" spans="1:15" hidden="1" x14ac:dyDescent="0.35">
      <c r="A29" t="s">
        <v>245</v>
      </c>
      <c r="B29">
        <v>44975</v>
      </c>
      <c r="C29" t="s">
        <v>93</v>
      </c>
      <c r="D29" t="s">
        <v>3</v>
      </c>
      <c r="E29" t="s">
        <v>94</v>
      </c>
      <c r="F29" t="s">
        <v>65</v>
      </c>
      <c r="G29" t="s">
        <v>66</v>
      </c>
      <c r="H29" t="s">
        <v>43</v>
      </c>
      <c r="I29">
        <v>3</v>
      </c>
      <c r="J29">
        <v>278.22000000000003</v>
      </c>
      <c r="K29">
        <v>834.66</v>
      </c>
      <c r="L29">
        <v>0.13</v>
      </c>
      <c r="M29">
        <v>108.50579999999999</v>
      </c>
      <c r="N29" t="s">
        <v>26</v>
      </c>
      <c r="O29">
        <v>1</v>
      </c>
    </row>
    <row r="30" spans="1:15" x14ac:dyDescent="0.35">
      <c r="A30" t="s">
        <v>245</v>
      </c>
      <c r="B30">
        <v>44960</v>
      </c>
      <c r="C30" t="s">
        <v>95</v>
      </c>
      <c r="D30" t="s">
        <v>1</v>
      </c>
      <c r="E30" t="s">
        <v>71</v>
      </c>
      <c r="F30" t="s">
        <v>50</v>
      </c>
      <c r="G30" t="s">
        <v>38</v>
      </c>
      <c r="H30" t="s">
        <v>43</v>
      </c>
      <c r="I30">
        <v>10</v>
      </c>
      <c r="J30">
        <v>53.87</v>
      </c>
      <c r="K30">
        <v>538.70000000000005</v>
      </c>
      <c r="L30">
        <v>0.13</v>
      </c>
      <c r="M30">
        <v>70.031000000000006</v>
      </c>
      <c r="N30" t="s">
        <v>26</v>
      </c>
      <c r="O30">
        <v>1</v>
      </c>
    </row>
    <row r="31" spans="1:15" hidden="1" x14ac:dyDescent="0.35">
      <c r="A31" t="s">
        <v>245</v>
      </c>
      <c r="B31">
        <v>44963</v>
      </c>
      <c r="C31" t="s">
        <v>96</v>
      </c>
      <c r="D31" t="s">
        <v>7</v>
      </c>
      <c r="E31" t="s">
        <v>52</v>
      </c>
      <c r="F31" t="s">
        <v>33</v>
      </c>
      <c r="G31" t="s">
        <v>34</v>
      </c>
      <c r="H31" t="s">
        <v>25</v>
      </c>
      <c r="I31">
        <v>1</v>
      </c>
      <c r="J31">
        <v>109.39</v>
      </c>
      <c r="K31">
        <v>109.39</v>
      </c>
      <c r="L31">
        <v>0.1</v>
      </c>
      <c r="M31">
        <v>10.939</v>
      </c>
      <c r="N31" t="s">
        <v>54</v>
      </c>
      <c r="O31">
        <v>0</v>
      </c>
    </row>
    <row r="32" spans="1:15" hidden="1" x14ac:dyDescent="0.35">
      <c r="A32" t="s">
        <v>245</v>
      </c>
      <c r="B32">
        <v>44965</v>
      </c>
      <c r="C32" t="s">
        <v>97</v>
      </c>
      <c r="D32" t="s">
        <v>5</v>
      </c>
      <c r="E32" t="s">
        <v>73</v>
      </c>
      <c r="F32" t="s">
        <v>42</v>
      </c>
      <c r="G32" t="s">
        <v>30</v>
      </c>
      <c r="H32" t="s">
        <v>43</v>
      </c>
      <c r="I32">
        <v>5</v>
      </c>
      <c r="J32">
        <v>343.2</v>
      </c>
      <c r="K32">
        <v>1716</v>
      </c>
      <c r="L32">
        <v>0.13</v>
      </c>
      <c r="M32">
        <v>223.08</v>
      </c>
      <c r="N32" t="s">
        <v>26</v>
      </c>
      <c r="O32">
        <v>1</v>
      </c>
    </row>
    <row r="33" spans="1:15" hidden="1" x14ac:dyDescent="0.35">
      <c r="A33" t="s">
        <v>245</v>
      </c>
      <c r="B33">
        <v>44974</v>
      </c>
      <c r="C33" t="s">
        <v>98</v>
      </c>
      <c r="D33" t="s">
        <v>6</v>
      </c>
      <c r="E33" t="s">
        <v>99</v>
      </c>
      <c r="F33" t="s">
        <v>50</v>
      </c>
      <c r="G33" t="s">
        <v>38</v>
      </c>
      <c r="H33" t="s">
        <v>39</v>
      </c>
      <c r="I33">
        <v>3</v>
      </c>
      <c r="J33">
        <v>58.02</v>
      </c>
      <c r="K33">
        <v>174.06</v>
      </c>
      <c r="L33">
        <v>0.08</v>
      </c>
      <c r="M33">
        <v>13.924799999999999</v>
      </c>
      <c r="N33" t="s">
        <v>26</v>
      </c>
      <c r="O33">
        <v>1</v>
      </c>
    </row>
    <row r="34" spans="1:15" hidden="1" x14ac:dyDescent="0.35">
      <c r="A34" t="s">
        <v>245</v>
      </c>
      <c r="B34">
        <v>44976</v>
      </c>
      <c r="C34" t="s">
        <v>100</v>
      </c>
      <c r="D34" t="s">
        <v>2</v>
      </c>
      <c r="E34" t="s">
        <v>101</v>
      </c>
      <c r="F34" t="s">
        <v>65</v>
      </c>
      <c r="G34" t="s">
        <v>66</v>
      </c>
      <c r="H34" t="s">
        <v>43</v>
      </c>
      <c r="I34">
        <v>2</v>
      </c>
      <c r="J34">
        <v>179.64</v>
      </c>
      <c r="K34">
        <v>359.28</v>
      </c>
      <c r="L34">
        <v>0.11</v>
      </c>
      <c r="M34">
        <v>39.520800000000001</v>
      </c>
      <c r="N34" t="s">
        <v>26</v>
      </c>
      <c r="O34">
        <v>1</v>
      </c>
    </row>
    <row r="35" spans="1:15" hidden="1" x14ac:dyDescent="0.35">
      <c r="A35" t="s">
        <v>245</v>
      </c>
      <c r="B35">
        <v>44973</v>
      </c>
      <c r="C35" t="s">
        <v>102</v>
      </c>
      <c r="D35" t="s">
        <v>3</v>
      </c>
      <c r="E35" t="s">
        <v>56</v>
      </c>
      <c r="F35" t="s">
        <v>65</v>
      </c>
      <c r="G35" t="s">
        <v>66</v>
      </c>
      <c r="H35" t="s">
        <v>25</v>
      </c>
      <c r="I35">
        <v>5</v>
      </c>
      <c r="J35">
        <v>279.54000000000002</v>
      </c>
      <c r="K35">
        <v>1397.7</v>
      </c>
      <c r="L35">
        <v>0.1</v>
      </c>
      <c r="M35">
        <v>139.77000000000001</v>
      </c>
      <c r="N35" t="s">
        <v>26</v>
      </c>
      <c r="O35">
        <v>1</v>
      </c>
    </row>
    <row r="36" spans="1:15" hidden="1" x14ac:dyDescent="0.35">
      <c r="A36" t="s">
        <v>245</v>
      </c>
      <c r="B36">
        <v>44978</v>
      </c>
      <c r="C36" t="s">
        <v>103</v>
      </c>
      <c r="D36" t="s">
        <v>6</v>
      </c>
      <c r="E36" t="s">
        <v>32</v>
      </c>
      <c r="F36" t="s">
        <v>53</v>
      </c>
      <c r="G36" t="s">
        <v>30</v>
      </c>
      <c r="H36" t="s">
        <v>43</v>
      </c>
      <c r="I36">
        <v>3</v>
      </c>
      <c r="J36">
        <v>125.14</v>
      </c>
      <c r="K36">
        <v>375.42</v>
      </c>
      <c r="L36">
        <v>0.12</v>
      </c>
      <c r="M36">
        <v>45.050400000000003</v>
      </c>
      <c r="N36" t="s">
        <v>26</v>
      </c>
      <c r="O36">
        <v>1</v>
      </c>
    </row>
    <row r="37" spans="1:15" hidden="1" x14ac:dyDescent="0.35">
      <c r="A37" t="s">
        <v>245</v>
      </c>
      <c r="B37">
        <v>44965</v>
      </c>
      <c r="C37" t="s">
        <v>104</v>
      </c>
      <c r="D37" t="s">
        <v>8</v>
      </c>
      <c r="E37" t="s">
        <v>58</v>
      </c>
      <c r="F37" t="s">
        <v>53</v>
      </c>
      <c r="G37" t="s">
        <v>30</v>
      </c>
      <c r="H37" t="s">
        <v>39</v>
      </c>
      <c r="I37">
        <v>9</v>
      </c>
      <c r="J37">
        <v>102.75</v>
      </c>
      <c r="K37">
        <v>924.75</v>
      </c>
      <c r="L37">
        <v>0.08</v>
      </c>
      <c r="M37">
        <v>73.98</v>
      </c>
      <c r="N37" t="s">
        <v>26</v>
      </c>
      <c r="O37">
        <v>1</v>
      </c>
    </row>
    <row r="38" spans="1:15" hidden="1" x14ac:dyDescent="0.35">
      <c r="A38" t="s">
        <v>245</v>
      </c>
      <c r="B38">
        <v>44981</v>
      </c>
      <c r="C38" t="s">
        <v>105</v>
      </c>
      <c r="D38" t="s">
        <v>5</v>
      </c>
      <c r="E38" t="s">
        <v>49</v>
      </c>
      <c r="F38" t="s">
        <v>29</v>
      </c>
      <c r="G38" t="s">
        <v>30</v>
      </c>
      <c r="H38" t="s">
        <v>25</v>
      </c>
      <c r="I38">
        <v>3</v>
      </c>
      <c r="J38">
        <v>1113.68</v>
      </c>
      <c r="K38">
        <v>3341.04</v>
      </c>
      <c r="L38">
        <v>0.11</v>
      </c>
      <c r="M38">
        <v>367.51440000000002</v>
      </c>
      <c r="N38" t="s">
        <v>26</v>
      </c>
      <c r="O38">
        <v>1</v>
      </c>
    </row>
    <row r="39" spans="1:15" hidden="1" x14ac:dyDescent="0.35">
      <c r="A39" t="s">
        <v>245</v>
      </c>
      <c r="B39">
        <v>44972</v>
      </c>
      <c r="C39" t="s">
        <v>106</v>
      </c>
      <c r="D39" t="s">
        <v>4</v>
      </c>
      <c r="E39" t="s">
        <v>47</v>
      </c>
      <c r="F39" t="s">
        <v>53</v>
      </c>
      <c r="G39" t="s">
        <v>30</v>
      </c>
      <c r="H39" t="s">
        <v>25</v>
      </c>
      <c r="I39">
        <v>9</v>
      </c>
      <c r="J39">
        <v>81.64</v>
      </c>
      <c r="K39">
        <v>734.76</v>
      </c>
      <c r="L39">
        <v>0.11</v>
      </c>
      <c r="M39">
        <v>80.823599999999999</v>
      </c>
      <c r="N39" t="s">
        <v>26</v>
      </c>
      <c r="O39">
        <v>1</v>
      </c>
    </row>
    <row r="40" spans="1:15" hidden="1" x14ac:dyDescent="0.35">
      <c r="A40" t="s">
        <v>245</v>
      </c>
      <c r="B40">
        <v>44971</v>
      </c>
      <c r="C40" t="s">
        <v>107</v>
      </c>
      <c r="D40" t="s">
        <v>3</v>
      </c>
      <c r="E40" t="s">
        <v>82</v>
      </c>
      <c r="F40" t="s">
        <v>33</v>
      </c>
      <c r="G40" t="s">
        <v>34</v>
      </c>
      <c r="H40" t="s">
        <v>43</v>
      </c>
      <c r="I40">
        <v>6</v>
      </c>
      <c r="J40">
        <v>47.75</v>
      </c>
      <c r="K40">
        <v>286.5</v>
      </c>
      <c r="L40">
        <v>0.12</v>
      </c>
      <c r="M40">
        <v>34.380000000000003</v>
      </c>
      <c r="N40" t="s">
        <v>26</v>
      </c>
      <c r="O40">
        <v>1</v>
      </c>
    </row>
    <row r="41" spans="1:15" hidden="1" x14ac:dyDescent="0.35">
      <c r="A41" t="s">
        <v>245</v>
      </c>
      <c r="B41">
        <v>44969</v>
      </c>
      <c r="C41" t="s">
        <v>108</v>
      </c>
      <c r="D41" t="s">
        <v>6</v>
      </c>
      <c r="E41" t="s">
        <v>84</v>
      </c>
      <c r="F41" t="s">
        <v>50</v>
      </c>
      <c r="G41" t="s">
        <v>38</v>
      </c>
      <c r="H41" t="s">
        <v>43</v>
      </c>
      <c r="I41">
        <v>6</v>
      </c>
      <c r="J41">
        <v>46.21</v>
      </c>
      <c r="K41">
        <v>277.26</v>
      </c>
      <c r="L41">
        <v>0.11</v>
      </c>
      <c r="M41">
        <v>30.4986</v>
      </c>
      <c r="N41" t="s">
        <v>26</v>
      </c>
      <c r="O41">
        <v>1</v>
      </c>
    </row>
    <row r="42" spans="1:15" hidden="1" x14ac:dyDescent="0.35">
      <c r="A42" t="s">
        <v>245</v>
      </c>
      <c r="B42">
        <v>44959</v>
      </c>
      <c r="C42" t="s">
        <v>109</v>
      </c>
      <c r="D42" t="s">
        <v>3</v>
      </c>
      <c r="E42" t="s">
        <v>110</v>
      </c>
      <c r="F42" t="s">
        <v>42</v>
      </c>
      <c r="G42" t="s">
        <v>30</v>
      </c>
      <c r="H42" t="s">
        <v>25</v>
      </c>
      <c r="I42">
        <v>1</v>
      </c>
      <c r="J42">
        <v>203.28</v>
      </c>
      <c r="K42">
        <v>203.28</v>
      </c>
      <c r="L42">
        <v>0.09</v>
      </c>
      <c r="M42">
        <v>18.295200000000001</v>
      </c>
      <c r="N42" t="s">
        <v>26</v>
      </c>
      <c r="O42">
        <v>1</v>
      </c>
    </row>
    <row r="43" spans="1:15" hidden="1" x14ac:dyDescent="0.35">
      <c r="A43" t="s">
        <v>246</v>
      </c>
      <c r="B43">
        <v>44986</v>
      </c>
      <c r="C43" t="s">
        <v>111</v>
      </c>
      <c r="D43" t="s">
        <v>7</v>
      </c>
      <c r="E43" t="s">
        <v>22</v>
      </c>
      <c r="F43" t="s">
        <v>33</v>
      </c>
      <c r="G43" t="s">
        <v>34</v>
      </c>
      <c r="H43" t="s">
        <v>25</v>
      </c>
      <c r="I43">
        <v>12</v>
      </c>
      <c r="J43">
        <v>58.86</v>
      </c>
      <c r="K43">
        <v>706.32</v>
      </c>
      <c r="L43">
        <v>0.11</v>
      </c>
      <c r="M43">
        <v>77.6952</v>
      </c>
      <c r="N43" t="s">
        <v>26</v>
      </c>
      <c r="O43">
        <v>1</v>
      </c>
    </row>
    <row r="44" spans="1:15" hidden="1" x14ac:dyDescent="0.35">
      <c r="A44" t="s">
        <v>246</v>
      </c>
      <c r="B44">
        <v>45011</v>
      </c>
      <c r="C44" t="s">
        <v>112</v>
      </c>
      <c r="D44" t="s">
        <v>3</v>
      </c>
      <c r="E44" t="s">
        <v>77</v>
      </c>
      <c r="F44" t="s">
        <v>53</v>
      </c>
      <c r="G44" t="s">
        <v>30</v>
      </c>
      <c r="H44" t="s">
        <v>43</v>
      </c>
      <c r="I44">
        <v>7</v>
      </c>
      <c r="J44">
        <v>91.39</v>
      </c>
      <c r="K44">
        <v>639.73</v>
      </c>
      <c r="L44">
        <v>0.11</v>
      </c>
      <c r="M44">
        <v>70.3703</v>
      </c>
      <c r="N44" t="s">
        <v>26</v>
      </c>
      <c r="O44">
        <v>1</v>
      </c>
    </row>
    <row r="45" spans="1:15" hidden="1" x14ac:dyDescent="0.35">
      <c r="A45" t="s">
        <v>246</v>
      </c>
      <c r="B45">
        <v>44997</v>
      </c>
      <c r="C45" t="s">
        <v>113</v>
      </c>
      <c r="D45" t="s">
        <v>6</v>
      </c>
      <c r="E45" t="s">
        <v>58</v>
      </c>
      <c r="F45" t="s">
        <v>42</v>
      </c>
      <c r="G45" t="s">
        <v>30</v>
      </c>
      <c r="H45" t="s">
        <v>39</v>
      </c>
      <c r="I45">
        <v>1</v>
      </c>
      <c r="J45">
        <v>232.89</v>
      </c>
      <c r="K45">
        <v>232.89</v>
      </c>
      <c r="L45">
        <v>7.0000000000000007E-2</v>
      </c>
      <c r="M45">
        <v>16.302299999999999</v>
      </c>
      <c r="N45" t="s">
        <v>26</v>
      </c>
      <c r="O45">
        <v>1</v>
      </c>
    </row>
    <row r="46" spans="1:15" hidden="1" x14ac:dyDescent="0.35">
      <c r="A46" t="s">
        <v>246</v>
      </c>
      <c r="B46">
        <v>44996</v>
      </c>
      <c r="C46" t="s">
        <v>114</v>
      </c>
      <c r="D46" t="s">
        <v>6</v>
      </c>
      <c r="E46" t="s">
        <v>62</v>
      </c>
      <c r="F46" t="s">
        <v>69</v>
      </c>
      <c r="G46" t="s">
        <v>30</v>
      </c>
      <c r="H46" t="s">
        <v>39</v>
      </c>
      <c r="I46">
        <v>1</v>
      </c>
      <c r="J46">
        <v>177.89</v>
      </c>
      <c r="K46">
        <v>177.89</v>
      </c>
      <c r="L46">
        <v>0.08</v>
      </c>
      <c r="M46">
        <v>14.231199999999999</v>
      </c>
      <c r="N46" t="s">
        <v>26</v>
      </c>
      <c r="O46">
        <v>1</v>
      </c>
    </row>
    <row r="47" spans="1:15" hidden="1" x14ac:dyDescent="0.35">
      <c r="A47" t="s">
        <v>246</v>
      </c>
      <c r="B47">
        <v>45005</v>
      </c>
      <c r="C47" t="s">
        <v>115</v>
      </c>
      <c r="D47" t="s">
        <v>8</v>
      </c>
      <c r="E47" t="s">
        <v>116</v>
      </c>
      <c r="F47" t="s">
        <v>117</v>
      </c>
      <c r="G47" t="s">
        <v>38</v>
      </c>
      <c r="H47" t="s">
        <v>39</v>
      </c>
      <c r="I47">
        <v>11</v>
      </c>
      <c r="J47">
        <v>74.63</v>
      </c>
      <c r="K47">
        <v>820.93</v>
      </c>
      <c r="L47">
        <v>0.08</v>
      </c>
      <c r="M47">
        <v>65.674400000000006</v>
      </c>
      <c r="N47" t="s">
        <v>26</v>
      </c>
      <c r="O47">
        <v>1</v>
      </c>
    </row>
    <row r="48" spans="1:15" hidden="1" x14ac:dyDescent="0.35">
      <c r="A48" t="s">
        <v>246</v>
      </c>
      <c r="B48">
        <v>44989</v>
      </c>
      <c r="C48" t="s">
        <v>118</v>
      </c>
      <c r="D48" t="s">
        <v>1</v>
      </c>
      <c r="E48" t="s">
        <v>119</v>
      </c>
      <c r="F48" t="s">
        <v>29</v>
      </c>
      <c r="G48" t="s">
        <v>30</v>
      </c>
      <c r="H48" t="s">
        <v>39</v>
      </c>
      <c r="I48">
        <v>3</v>
      </c>
      <c r="J48">
        <v>1022.75</v>
      </c>
      <c r="K48">
        <v>3068.25</v>
      </c>
      <c r="L48">
        <v>0.08</v>
      </c>
      <c r="M48">
        <v>245.46</v>
      </c>
      <c r="N48" t="s">
        <v>26</v>
      </c>
      <c r="O48">
        <v>1</v>
      </c>
    </row>
    <row r="49" spans="1:15" hidden="1" x14ac:dyDescent="0.35">
      <c r="A49" t="s">
        <v>246</v>
      </c>
      <c r="B49">
        <v>45008</v>
      </c>
      <c r="C49" t="s">
        <v>120</v>
      </c>
      <c r="D49" t="s">
        <v>8</v>
      </c>
      <c r="E49" t="s">
        <v>32</v>
      </c>
      <c r="F49" t="s">
        <v>117</v>
      </c>
      <c r="G49" t="s">
        <v>38</v>
      </c>
      <c r="H49" t="s">
        <v>25</v>
      </c>
      <c r="I49">
        <v>4</v>
      </c>
      <c r="J49">
        <v>54.91</v>
      </c>
      <c r="K49">
        <v>219.64</v>
      </c>
      <c r="L49">
        <v>0.1</v>
      </c>
      <c r="M49">
        <v>21.963999999999999</v>
      </c>
      <c r="N49" t="s">
        <v>54</v>
      </c>
      <c r="O49">
        <v>0</v>
      </c>
    </row>
    <row r="50" spans="1:15" hidden="1" x14ac:dyDescent="0.35">
      <c r="A50" t="s">
        <v>246</v>
      </c>
      <c r="B50">
        <v>45005</v>
      </c>
      <c r="C50" t="s">
        <v>121</v>
      </c>
      <c r="D50" t="s">
        <v>2</v>
      </c>
      <c r="E50" t="s">
        <v>122</v>
      </c>
      <c r="F50" t="s">
        <v>37</v>
      </c>
      <c r="G50" t="s">
        <v>38</v>
      </c>
      <c r="H50" t="s">
        <v>43</v>
      </c>
      <c r="I50">
        <v>6</v>
      </c>
      <c r="J50">
        <v>12.66</v>
      </c>
      <c r="K50">
        <v>75.959999999999994</v>
      </c>
      <c r="L50">
        <v>0.12</v>
      </c>
      <c r="M50">
        <v>9.1151999999999997</v>
      </c>
      <c r="N50" t="s">
        <v>26</v>
      </c>
      <c r="O50">
        <v>1</v>
      </c>
    </row>
    <row r="51" spans="1:15" hidden="1" x14ac:dyDescent="0.35">
      <c r="A51" t="s">
        <v>246</v>
      </c>
      <c r="B51">
        <v>44989</v>
      </c>
      <c r="C51" t="s">
        <v>123</v>
      </c>
      <c r="D51" t="s">
        <v>7</v>
      </c>
      <c r="E51" t="s">
        <v>49</v>
      </c>
      <c r="F51" t="s">
        <v>42</v>
      </c>
      <c r="G51" t="s">
        <v>30</v>
      </c>
      <c r="H51" t="s">
        <v>25</v>
      </c>
      <c r="I51">
        <v>4</v>
      </c>
      <c r="J51">
        <v>380.96</v>
      </c>
      <c r="K51">
        <v>1523.84</v>
      </c>
      <c r="L51">
        <v>0.09</v>
      </c>
      <c r="M51">
        <v>137.1456</v>
      </c>
      <c r="N51" t="s">
        <v>26</v>
      </c>
      <c r="O51">
        <v>1</v>
      </c>
    </row>
    <row r="52" spans="1:15" hidden="1" x14ac:dyDescent="0.35">
      <c r="A52" t="s">
        <v>246</v>
      </c>
      <c r="B52">
        <v>45013</v>
      </c>
      <c r="C52" t="s">
        <v>124</v>
      </c>
      <c r="D52" t="s">
        <v>1</v>
      </c>
      <c r="E52" t="s">
        <v>91</v>
      </c>
      <c r="F52" t="s">
        <v>33</v>
      </c>
      <c r="G52" t="s">
        <v>34</v>
      </c>
      <c r="H52" t="s">
        <v>43</v>
      </c>
      <c r="I52">
        <v>8</v>
      </c>
      <c r="J52">
        <v>142.71</v>
      </c>
      <c r="K52">
        <v>1141.68</v>
      </c>
      <c r="L52">
        <v>0.12</v>
      </c>
      <c r="M52">
        <v>137.0016</v>
      </c>
      <c r="N52" t="s">
        <v>26</v>
      </c>
      <c r="O52">
        <v>1</v>
      </c>
    </row>
    <row r="53" spans="1:15" hidden="1" x14ac:dyDescent="0.35">
      <c r="A53" t="s">
        <v>246</v>
      </c>
      <c r="B53">
        <v>45003</v>
      </c>
      <c r="C53" t="s">
        <v>125</v>
      </c>
      <c r="D53" t="s">
        <v>8</v>
      </c>
      <c r="E53" t="s">
        <v>101</v>
      </c>
      <c r="F53" t="s">
        <v>117</v>
      </c>
      <c r="G53" t="s">
        <v>38</v>
      </c>
      <c r="H53" t="s">
        <v>25</v>
      </c>
      <c r="I53">
        <v>1</v>
      </c>
      <c r="J53">
        <v>85.55</v>
      </c>
      <c r="K53">
        <v>85.55</v>
      </c>
      <c r="L53">
        <v>0.11</v>
      </c>
      <c r="M53">
        <v>9.4105000000000008</v>
      </c>
      <c r="N53" t="s">
        <v>54</v>
      </c>
      <c r="O53">
        <v>0</v>
      </c>
    </row>
    <row r="54" spans="1:15" hidden="1" x14ac:dyDescent="0.35">
      <c r="A54" t="s">
        <v>246</v>
      </c>
      <c r="B54">
        <v>45010</v>
      </c>
      <c r="C54" t="s">
        <v>126</v>
      </c>
      <c r="D54" t="s">
        <v>7</v>
      </c>
      <c r="E54" t="s">
        <v>52</v>
      </c>
      <c r="F54" t="s">
        <v>50</v>
      </c>
      <c r="G54" t="s">
        <v>38</v>
      </c>
      <c r="H54" t="s">
        <v>39</v>
      </c>
      <c r="I54">
        <v>7</v>
      </c>
      <c r="J54">
        <v>52.54</v>
      </c>
      <c r="K54">
        <v>367.78</v>
      </c>
      <c r="L54">
        <v>0.08</v>
      </c>
      <c r="M54">
        <v>29.4224</v>
      </c>
      <c r="N54" t="s">
        <v>26</v>
      </c>
      <c r="O54">
        <v>1</v>
      </c>
    </row>
    <row r="55" spans="1:15" hidden="1" x14ac:dyDescent="0.35">
      <c r="A55" t="s">
        <v>246</v>
      </c>
      <c r="B55">
        <v>45012</v>
      </c>
      <c r="C55" t="s">
        <v>127</v>
      </c>
      <c r="D55" t="s">
        <v>6</v>
      </c>
      <c r="E55" t="s">
        <v>68</v>
      </c>
      <c r="F55" t="s">
        <v>42</v>
      </c>
      <c r="G55" t="s">
        <v>30</v>
      </c>
      <c r="H55" t="s">
        <v>25</v>
      </c>
      <c r="I55">
        <v>1</v>
      </c>
      <c r="J55">
        <v>473.92</v>
      </c>
      <c r="K55">
        <v>473.92</v>
      </c>
      <c r="L55">
        <v>0.09</v>
      </c>
      <c r="M55">
        <v>42.652799999999999</v>
      </c>
      <c r="N55" t="s">
        <v>26</v>
      </c>
      <c r="O55">
        <v>1</v>
      </c>
    </row>
    <row r="56" spans="1:15" hidden="1" x14ac:dyDescent="0.35">
      <c r="A56" t="s">
        <v>246</v>
      </c>
      <c r="B56">
        <v>45008</v>
      </c>
      <c r="C56" t="s">
        <v>128</v>
      </c>
      <c r="D56" t="s">
        <v>2</v>
      </c>
      <c r="E56" t="s">
        <v>60</v>
      </c>
      <c r="F56" t="s">
        <v>33</v>
      </c>
      <c r="G56" t="s">
        <v>34</v>
      </c>
      <c r="H56" t="s">
        <v>25</v>
      </c>
      <c r="I56">
        <v>3</v>
      </c>
      <c r="J56">
        <v>89.51</v>
      </c>
      <c r="K56">
        <v>268.52999999999997</v>
      </c>
      <c r="L56">
        <v>0.1</v>
      </c>
      <c r="M56">
        <v>26.853000000000002</v>
      </c>
      <c r="N56" t="s">
        <v>26</v>
      </c>
      <c r="O56">
        <v>1</v>
      </c>
    </row>
    <row r="57" spans="1:15" hidden="1" x14ac:dyDescent="0.35">
      <c r="A57" t="s">
        <v>246</v>
      </c>
      <c r="B57">
        <v>45013</v>
      </c>
      <c r="C57" t="s">
        <v>129</v>
      </c>
      <c r="D57" t="s">
        <v>3</v>
      </c>
      <c r="E57" t="s">
        <v>79</v>
      </c>
      <c r="F57" t="s">
        <v>37</v>
      </c>
      <c r="G57" t="s">
        <v>38</v>
      </c>
      <c r="H57" t="s">
        <v>39</v>
      </c>
      <c r="I57">
        <v>11</v>
      </c>
      <c r="J57">
        <v>27.54</v>
      </c>
      <c r="K57">
        <v>302.94</v>
      </c>
      <c r="L57">
        <v>7.0000000000000007E-2</v>
      </c>
      <c r="M57">
        <v>21.2058</v>
      </c>
      <c r="N57" t="s">
        <v>26</v>
      </c>
      <c r="O57">
        <v>1</v>
      </c>
    </row>
    <row r="58" spans="1:15" hidden="1" x14ac:dyDescent="0.35">
      <c r="A58" t="s">
        <v>246</v>
      </c>
      <c r="B58">
        <v>44991</v>
      </c>
      <c r="C58" t="s">
        <v>130</v>
      </c>
      <c r="D58" t="s">
        <v>7</v>
      </c>
      <c r="E58" t="s">
        <v>131</v>
      </c>
      <c r="F58" t="s">
        <v>50</v>
      </c>
      <c r="G58" t="s">
        <v>38</v>
      </c>
      <c r="H58" t="s">
        <v>25</v>
      </c>
      <c r="I58">
        <v>12</v>
      </c>
      <c r="J58">
        <v>48.77</v>
      </c>
      <c r="K58">
        <v>585.24</v>
      </c>
      <c r="L58">
        <v>0.11</v>
      </c>
      <c r="M58">
        <v>64.376400000000004</v>
      </c>
      <c r="N58" t="s">
        <v>26</v>
      </c>
      <c r="O58">
        <v>1</v>
      </c>
    </row>
    <row r="59" spans="1:15" hidden="1" x14ac:dyDescent="0.35">
      <c r="A59" t="s">
        <v>246</v>
      </c>
      <c r="B59">
        <v>44990</v>
      </c>
      <c r="C59" t="s">
        <v>132</v>
      </c>
      <c r="D59" t="s">
        <v>6</v>
      </c>
      <c r="E59" t="s">
        <v>133</v>
      </c>
      <c r="F59" t="s">
        <v>37</v>
      </c>
      <c r="G59" t="s">
        <v>38</v>
      </c>
      <c r="H59" t="s">
        <v>39</v>
      </c>
      <c r="I59">
        <v>3</v>
      </c>
      <c r="J59">
        <v>22.61</v>
      </c>
      <c r="K59">
        <v>67.83</v>
      </c>
      <c r="L59">
        <v>7.0000000000000007E-2</v>
      </c>
      <c r="M59">
        <v>4.7481</v>
      </c>
      <c r="N59" t="s">
        <v>26</v>
      </c>
      <c r="O59">
        <v>1</v>
      </c>
    </row>
    <row r="60" spans="1:15" hidden="1" x14ac:dyDescent="0.35">
      <c r="A60" t="s">
        <v>246</v>
      </c>
      <c r="B60">
        <v>45007</v>
      </c>
      <c r="C60" t="s">
        <v>134</v>
      </c>
      <c r="D60" t="s">
        <v>8</v>
      </c>
      <c r="E60" t="s">
        <v>64</v>
      </c>
      <c r="F60" t="s">
        <v>23</v>
      </c>
      <c r="G60" t="s">
        <v>24</v>
      </c>
      <c r="H60" t="s">
        <v>39</v>
      </c>
      <c r="I60">
        <v>5</v>
      </c>
      <c r="J60">
        <v>147.34</v>
      </c>
      <c r="K60">
        <v>736.7</v>
      </c>
      <c r="L60">
        <v>0.09</v>
      </c>
      <c r="M60">
        <v>66.302999999999997</v>
      </c>
      <c r="N60" t="s">
        <v>26</v>
      </c>
      <c r="O60">
        <v>1</v>
      </c>
    </row>
    <row r="61" spans="1:15" hidden="1" x14ac:dyDescent="0.35">
      <c r="A61" t="s">
        <v>246</v>
      </c>
      <c r="B61">
        <v>45010</v>
      </c>
      <c r="C61" t="s">
        <v>135</v>
      </c>
      <c r="D61" t="s">
        <v>1</v>
      </c>
      <c r="E61" t="s">
        <v>36</v>
      </c>
      <c r="F61" t="s">
        <v>53</v>
      </c>
      <c r="G61" t="s">
        <v>30</v>
      </c>
      <c r="H61" t="s">
        <v>39</v>
      </c>
      <c r="I61">
        <v>2</v>
      </c>
      <c r="J61">
        <v>124.27</v>
      </c>
      <c r="K61">
        <v>248.54</v>
      </c>
      <c r="L61">
        <v>0.08</v>
      </c>
      <c r="M61">
        <v>19.883199999999999</v>
      </c>
      <c r="N61" t="s">
        <v>26</v>
      </c>
      <c r="O61">
        <v>1</v>
      </c>
    </row>
    <row r="62" spans="1:15" hidden="1" x14ac:dyDescent="0.35">
      <c r="A62" t="s">
        <v>246</v>
      </c>
      <c r="B62">
        <v>45003</v>
      </c>
      <c r="C62" t="s">
        <v>136</v>
      </c>
      <c r="D62" t="s">
        <v>8</v>
      </c>
      <c r="E62" t="s">
        <v>28</v>
      </c>
      <c r="F62" t="s">
        <v>29</v>
      </c>
      <c r="G62" t="s">
        <v>30</v>
      </c>
      <c r="H62" t="s">
        <v>39</v>
      </c>
      <c r="I62">
        <v>3</v>
      </c>
      <c r="J62">
        <v>930.98</v>
      </c>
      <c r="K62">
        <v>2792.94</v>
      </c>
      <c r="L62">
        <v>7.0000000000000007E-2</v>
      </c>
      <c r="M62">
        <v>195.50579999999999</v>
      </c>
      <c r="N62" t="s">
        <v>26</v>
      </c>
      <c r="O62">
        <v>1</v>
      </c>
    </row>
    <row r="63" spans="1:15" hidden="1" x14ac:dyDescent="0.35">
      <c r="A63" t="s">
        <v>246</v>
      </c>
      <c r="B63">
        <v>44988</v>
      </c>
      <c r="C63" t="s">
        <v>137</v>
      </c>
      <c r="D63" t="s">
        <v>7</v>
      </c>
      <c r="E63" t="s">
        <v>45</v>
      </c>
      <c r="F63" t="s">
        <v>33</v>
      </c>
      <c r="G63" t="s">
        <v>34</v>
      </c>
      <c r="H63" t="s">
        <v>39</v>
      </c>
      <c r="I63">
        <v>5</v>
      </c>
      <c r="J63">
        <v>65.930000000000007</v>
      </c>
      <c r="K63">
        <v>329.65</v>
      </c>
      <c r="L63">
        <v>0.08</v>
      </c>
      <c r="M63">
        <v>26.372</v>
      </c>
      <c r="N63" t="s">
        <v>54</v>
      </c>
      <c r="O63">
        <v>0</v>
      </c>
    </row>
    <row r="64" spans="1:15" hidden="1" x14ac:dyDescent="0.35">
      <c r="A64" t="s">
        <v>246</v>
      </c>
      <c r="B64">
        <v>44998</v>
      </c>
      <c r="C64" t="s">
        <v>138</v>
      </c>
      <c r="D64" t="s">
        <v>2</v>
      </c>
      <c r="E64" t="s">
        <v>56</v>
      </c>
      <c r="F64" t="s">
        <v>33</v>
      </c>
      <c r="G64" t="s">
        <v>34</v>
      </c>
      <c r="H64" t="s">
        <v>39</v>
      </c>
      <c r="I64">
        <v>9</v>
      </c>
      <c r="J64">
        <v>83.01</v>
      </c>
      <c r="K64">
        <v>747.09</v>
      </c>
      <c r="L64">
        <v>0.08</v>
      </c>
      <c r="M64">
        <v>59.767200000000003</v>
      </c>
      <c r="N64" t="s">
        <v>54</v>
      </c>
      <c r="O64">
        <v>0</v>
      </c>
    </row>
    <row r="65" spans="1:15" hidden="1" x14ac:dyDescent="0.35">
      <c r="A65" t="s">
        <v>246</v>
      </c>
      <c r="B65">
        <v>45006</v>
      </c>
      <c r="C65" t="s">
        <v>139</v>
      </c>
      <c r="D65" t="s">
        <v>2</v>
      </c>
      <c r="E65" t="s">
        <v>73</v>
      </c>
      <c r="F65" t="s">
        <v>53</v>
      </c>
      <c r="G65" t="s">
        <v>30</v>
      </c>
      <c r="H65" t="s">
        <v>25</v>
      </c>
      <c r="I65">
        <v>9</v>
      </c>
      <c r="J65">
        <v>111.58</v>
      </c>
      <c r="K65">
        <v>1004.22</v>
      </c>
      <c r="L65">
        <v>0.1</v>
      </c>
      <c r="M65">
        <v>100.422</v>
      </c>
      <c r="N65" t="s">
        <v>26</v>
      </c>
      <c r="O65">
        <v>1</v>
      </c>
    </row>
    <row r="66" spans="1:15" hidden="1" x14ac:dyDescent="0.35">
      <c r="A66" t="s">
        <v>246</v>
      </c>
      <c r="B66">
        <v>45011</v>
      </c>
      <c r="C66" t="s">
        <v>140</v>
      </c>
      <c r="D66" t="s">
        <v>2</v>
      </c>
      <c r="E66" t="s">
        <v>75</v>
      </c>
      <c r="F66" t="s">
        <v>23</v>
      </c>
      <c r="G66" t="s">
        <v>24</v>
      </c>
      <c r="H66" t="s">
        <v>25</v>
      </c>
      <c r="I66">
        <v>1</v>
      </c>
      <c r="J66">
        <v>234.57</v>
      </c>
      <c r="K66">
        <v>234.57</v>
      </c>
      <c r="L66">
        <v>0.09</v>
      </c>
      <c r="M66">
        <v>21.1113</v>
      </c>
      <c r="N66" t="s">
        <v>26</v>
      </c>
      <c r="O66">
        <v>1</v>
      </c>
    </row>
    <row r="67" spans="1:15" hidden="1" x14ac:dyDescent="0.35">
      <c r="A67" t="s">
        <v>246</v>
      </c>
      <c r="B67">
        <v>45005</v>
      </c>
      <c r="C67" t="s">
        <v>141</v>
      </c>
      <c r="D67" t="s">
        <v>8</v>
      </c>
      <c r="E67" t="s">
        <v>86</v>
      </c>
      <c r="F67" t="s">
        <v>23</v>
      </c>
      <c r="G67" t="s">
        <v>24</v>
      </c>
      <c r="H67" t="s">
        <v>43</v>
      </c>
      <c r="I67">
        <v>3</v>
      </c>
      <c r="J67">
        <v>148.81</v>
      </c>
      <c r="K67">
        <v>446.43</v>
      </c>
      <c r="L67">
        <v>0.12</v>
      </c>
      <c r="M67">
        <v>53.571599999999997</v>
      </c>
      <c r="N67" t="s">
        <v>54</v>
      </c>
      <c r="O67">
        <v>0</v>
      </c>
    </row>
    <row r="68" spans="1:15" hidden="1" x14ac:dyDescent="0.35">
      <c r="A68" t="s">
        <v>246</v>
      </c>
      <c r="B68">
        <v>44997</v>
      </c>
      <c r="C68" t="s">
        <v>142</v>
      </c>
      <c r="D68" t="s">
        <v>2</v>
      </c>
      <c r="E68" t="s">
        <v>143</v>
      </c>
      <c r="F68" t="s">
        <v>42</v>
      </c>
      <c r="G68" t="s">
        <v>30</v>
      </c>
      <c r="H68" t="s">
        <v>43</v>
      </c>
      <c r="I68">
        <v>2</v>
      </c>
      <c r="J68">
        <v>296.64999999999998</v>
      </c>
      <c r="K68">
        <v>593.29999999999995</v>
      </c>
      <c r="L68">
        <v>0.12</v>
      </c>
      <c r="M68">
        <v>71.195999999999998</v>
      </c>
      <c r="N68" t="s">
        <v>26</v>
      </c>
      <c r="O68">
        <v>1</v>
      </c>
    </row>
    <row r="69" spans="1:15" hidden="1" x14ac:dyDescent="0.35">
      <c r="A69" t="s">
        <v>246</v>
      </c>
      <c r="B69">
        <v>45012</v>
      </c>
      <c r="C69" t="s">
        <v>144</v>
      </c>
      <c r="D69" t="s">
        <v>1</v>
      </c>
      <c r="E69" t="s">
        <v>145</v>
      </c>
      <c r="F69" t="s">
        <v>33</v>
      </c>
      <c r="G69" t="s">
        <v>34</v>
      </c>
      <c r="H69" t="s">
        <v>43</v>
      </c>
      <c r="I69">
        <v>2</v>
      </c>
      <c r="J69">
        <v>90.54</v>
      </c>
      <c r="K69">
        <v>181.08</v>
      </c>
      <c r="L69">
        <v>0.11</v>
      </c>
      <c r="M69">
        <v>19.918800000000001</v>
      </c>
      <c r="N69" t="s">
        <v>26</v>
      </c>
      <c r="O69">
        <v>1</v>
      </c>
    </row>
    <row r="70" spans="1:15" hidden="1" x14ac:dyDescent="0.35">
      <c r="A70" t="s">
        <v>246</v>
      </c>
      <c r="B70">
        <v>44996</v>
      </c>
      <c r="C70" t="s">
        <v>146</v>
      </c>
      <c r="D70" t="s">
        <v>1</v>
      </c>
      <c r="E70" t="s">
        <v>84</v>
      </c>
      <c r="F70" t="s">
        <v>29</v>
      </c>
      <c r="G70" t="s">
        <v>30</v>
      </c>
      <c r="H70" t="s">
        <v>25</v>
      </c>
      <c r="I70">
        <v>3</v>
      </c>
      <c r="J70">
        <v>1068.02</v>
      </c>
      <c r="K70">
        <v>3204.06</v>
      </c>
      <c r="L70">
        <v>0.1</v>
      </c>
      <c r="M70">
        <v>320.40600000000001</v>
      </c>
      <c r="N70" t="s">
        <v>26</v>
      </c>
      <c r="O70">
        <v>1</v>
      </c>
    </row>
    <row r="71" spans="1:15" hidden="1" x14ac:dyDescent="0.35">
      <c r="A71" t="s">
        <v>246</v>
      </c>
      <c r="B71">
        <v>44991</v>
      </c>
      <c r="C71" t="s">
        <v>147</v>
      </c>
      <c r="D71" t="s">
        <v>7</v>
      </c>
      <c r="E71" t="s">
        <v>110</v>
      </c>
      <c r="F71" t="s">
        <v>29</v>
      </c>
      <c r="G71" t="s">
        <v>30</v>
      </c>
      <c r="H71" t="s">
        <v>25</v>
      </c>
      <c r="I71">
        <v>4</v>
      </c>
      <c r="J71">
        <v>1449.17</v>
      </c>
      <c r="K71">
        <v>5796.68</v>
      </c>
      <c r="L71">
        <v>0.09</v>
      </c>
      <c r="M71">
        <v>521.70119999999997</v>
      </c>
      <c r="N71" t="s">
        <v>26</v>
      </c>
      <c r="O71">
        <v>1</v>
      </c>
    </row>
    <row r="72" spans="1:15" hidden="1" x14ac:dyDescent="0.35">
      <c r="A72" t="s">
        <v>246</v>
      </c>
      <c r="B72">
        <v>45013</v>
      </c>
      <c r="C72" t="s">
        <v>148</v>
      </c>
      <c r="D72" t="s">
        <v>1</v>
      </c>
      <c r="E72" t="s">
        <v>149</v>
      </c>
      <c r="F72" t="s">
        <v>42</v>
      </c>
      <c r="G72" t="s">
        <v>30</v>
      </c>
      <c r="H72" t="s">
        <v>39</v>
      </c>
      <c r="I72">
        <v>1</v>
      </c>
      <c r="J72">
        <v>462.42</v>
      </c>
      <c r="K72">
        <v>462.42</v>
      </c>
      <c r="L72">
        <v>0.09</v>
      </c>
      <c r="M72">
        <v>41.617800000000003</v>
      </c>
      <c r="N72" t="s">
        <v>26</v>
      </c>
      <c r="O72">
        <v>1</v>
      </c>
    </row>
    <row r="73" spans="1:15" hidden="1" x14ac:dyDescent="0.35">
      <c r="A73" t="s">
        <v>246</v>
      </c>
      <c r="B73">
        <v>44998</v>
      </c>
      <c r="C73" t="s">
        <v>150</v>
      </c>
      <c r="D73" t="s">
        <v>1</v>
      </c>
      <c r="E73" t="s">
        <v>99</v>
      </c>
      <c r="F73" t="s">
        <v>29</v>
      </c>
      <c r="G73" t="s">
        <v>30</v>
      </c>
      <c r="H73" t="s">
        <v>43</v>
      </c>
      <c r="I73">
        <v>3</v>
      </c>
      <c r="J73">
        <v>1172.3499999999999</v>
      </c>
      <c r="K73">
        <v>3517.05</v>
      </c>
      <c r="L73">
        <v>0.12</v>
      </c>
      <c r="M73">
        <v>422.04599999999999</v>
      </c>
      <c r="N73" t="s">
        <v>26</v>
      </c>
      <c r="O73">
        <v>1</v>
      </c>
    </row>
    <row r="74" spans="1:15" hidden="1" x14ac:dyDescent="0.35">
      <c r="A74" t="s">
        <v>247</v>
      </c>
      <c r="B74">
        <v>45038</v>
      </c>
      <c r="C74" t="s">
        <v>151</v>
      </c>
      <c r="D74" t="s">
        <v>3</v>
      </c>
      <c r="E74" t="s">
        <v>60</v>
      </c>
      <c r="F74" t="s">
        <v>117</v>
      </c>
      <c r="G74" t="s">
        <v>38</v>
      </c>
      <c r="H74" t="s">
        <v>43</v>
      </c>
      <c r="I74">
        <v>9</v>
      </c>
      <c r="J74">
        <v>94.15</v>
      </c>
      <c r="K74">
        <v>847.35</v>
      </c>
      <c r="L74">
        <v>0.11</v>
      </c>
      <c r="M74">
        <v>93.208500000000001</v>
      </c>
      <c r="N74" t="s">
        <v>26</v>
      </c>
      <c r="O74">
        <v>1</v>
      </c>
    </row>
    <row r="75" spans="1:15" hidden="1" x14ac:dyDescent="0.35">
      <c r="A75" t="s">
        <v>247</v>
      </c>
      <c r="B75">
        <v>45032</v>
      </c>
      <c r="C75" t="s">
        <v>152</v>
      </c>
      <c r="D75" t="s">
        <v>8</v>
      </c>
      <c r="E75" t="s">
        <v>45</v>
      </c>
      <c r="F75" t="s">
        <v>53</v>
      </c>
      <c r="G75" t="s">
        <v>30</v>
      </c>
      <c r="H75" t="s">
        <v>39</v>
      </c>
      <c r="I75">
        <v>7</v>
      </c>
      <c r="J75">
        <v>168.19</v>
      </c>
      <c r="K75">
        <v>1177.33</v>
      </c>
      <c r="L75">
        <v>0.08</v>
      </c>
      <c r="M75">
        <v>94.186400000000006</v>
      </c>
      <c r="N75" t="s">
        <v>26</v>
      </c>
      <c r="O75">
        <v>1</v>
      </c>
    </row>
    <row r="76" spans="1:15" hidden="1" x14ac:dyDescent="0.35">
      <c r="A76" t="s">
        <v>247</v>
      </c>
      <c r="B76">
        <v>45044</v>
      </c>
      <c r="C76" t="s">
        <v>153</v>
      </c>
      <c r="D76" t="s">
        <v>3</v>
      </c>
      <c r="E76" t="s">
        <v>77</v>
      </c>
      <c r="F76" t="s">
        <v>65</v>
      </c>
      <c r="G76" t="s">
        <v>66</v>
      </c>
      <c r="H76" t="s">
        <v>25</v>
      </c>
      <c r="I76">
        <v>1</v>
      </c>
      <c r="J76">
        <v>162.12</v>
      </c>
      <c r="K76">
        <v>162.12</v>
      </c>
      <c r="L76">
        <v>0.11</v>
      </c>
      <c r="M76">
        <v>17.833200000000001</v>
      </c>
      <c r="N76" t="s">
        <v>26</v>
      </c>
      <c r="O76">
        <v>1</v>
      </c>
    </row>
    <row r="77" spans="1:15" hidden="1" x14ac:dyDescent="0.35">
      <c r="A77" t="s">
        <v>247</v>
      </c>
      <c r="B77">
        <v>45021</v>
      </c>
      <c r="C77" t="s">
        <v>154</v>
      </c>
      <c r="D77" t="s">
        <v>3</v>
      </c>
      <c r="E77" t="s">
        <v>32</v>
      </c>
      <c r="F77" t="s">
        <v>42</v>
      </c>
      <c r="G77" t="s">
        <v>30</v>
      </c>
      <c r="H77" t="s">
        <v>25</v>
      </c>
      <c r="I77">
        <v>4</v>
      </c>
      <c r="J77">
        <v>434.7</v>
      </c>
      <c r="K77">
        <v>1738.8</v>
      </c>
      <c r="L77">
        <v>0.09</v>
      </c>
      <c r="M77">
        <v>156.49199999999999</v>
      </c>
      <c r="N77" t="s">
        <v>26</v>
      </c>
      <c r="O77">
        <v>1</v>
      </c>
    </row>
    <row r="78" spans="1:15" hidden="1" x14ac:dyDescent="0.35">
      <c r="A78" t="s">
        <v>247</v>
      </c>
      <c r="B78">
        <v>45023</v>
      </c>
      <c r="C78" t="s">
        <v>155</v>
      </c>
      <c r="D78" t="s">
        <v>1</v>
      </c>
      <c r="E78" t="s">
        <v>68</v>
      </c>
      <c r="F78" t="s">
        <v>50</v>
      </c>
      <c r="G78" t="s">
        <v>38</v>
      </c>
      <c r="H78" t="s">
        <v>39</v>
      </c>
      <c r="I78">
        <v>5</v>
      </c>
      <c r="J78">
        <v>39.72</v>
      </c>
      <c r="K78">
        <v>198.6</v>
      </c>
      <c r="L78">
        <v>0.08</v>
      </c>
      <c r="M78">
        <v>15.888</v>
      </c>
      <c r="N78" t="s">
        <v>54</v>
      </c>
      <c r="O78">
        <v>0</v>
      </c>
    </row>
    <row r="79" spans="1:15" hidden="1" x14ac:dyDescent="0.35">
      <c r="A79" t="s">
        <v>247</v>
      </c>
      <c r="B79">
        <v>45027</v>
      </c>
      <c r="C79" t="s">
        <v>156</v>
      </c>
      <c r="D79" t="s">
        <v>7</v>
      </c>
      <c r="E79" t="s">
        <v>49</v>
      </c>
      <c r="F79" t="s">
        <v>33</v>
      </c>
      <c r="G79" t="s">
        <v>34</v>
      </c>
      <c r="H79" t="s">
        <v>39</v>
      </c>
      <c r="I79">
        <v>3</v>
      </c>
      <c r="J79">
        <v>73.099999999999994</v>
      </c>
      <c r="K79">
        <v>219.3</v>
      </c>
      <c r="L79">
        <v>0.08</v>
      </c>
      <c r="M79">
        <v>17.544</v>
      </c>
      <c r="N79" t="s">
        <v>80</v>
      </c>
      <c r="O79">
        <v>0</v>
      </c>
    </row>
    <row r="80" spans="1:15" hidden="1" x14ac:dyDescent="0.35">
      <c r="A80" t="s">
        <v>247</v>
      </c>
      <c r="B80">
        <v>45033</v>
      </c>
      <c r="C80" t="s">
        <v>157</v>
      </c>
      <c r="D80" t="s">
        <v>2</v>
      </c>
      <c r="E80" t="s">
        <v>86</v>
      </c>
      <c r="F80" t="s">
        <v>53</v>
      </c>
      <c r="G80" t="s">
        <v>30</v>
      </c>
      <c r="H80" t="s">
        <v>39</v>
      </c>
      <c r="I80">
        <v>2</v>
      </c>
      <c r="J80">
        <v>81.86</v>
      </c>
      <c r="K80">
        <v>163.72</v>
      </c>
      <c r="L80">
        <v>7.0000000000000007E-2</v>
      </c>
      <c r="M80">
        <v>11.4604</v>
      </c>
      <c r="N80" t="s">
        <v>26</v>
      </c>
      <c r="O80">
        <v>1</v>
      </c>
    </row>
    <row r="81" spans="1:15" hidden="1" x14ac:dyDescent="0.35">
      <c r="A81" t="s">
        <v>247</v>
      </c>
      <c r="B81">
        <v>45033</v>
      </c>
      <c r="C81" t="s">
        <v>158</v>
      </c>
      <c r="D81" t="s">
        <v>8</v>
      </c>
      <c r="E81" t="s">
        <v>101</v>
      </c>
      <c r="F81" t="s">
        <v>29</v>
      </c>
      <c r="G81" t="s">
        <v>30</v>
      </c>
      <c r="H81" t="s">
        <v>25</v>
      </c>
      <c r="I81">
        <v>5</v>
      </c>
      <c r="J81">
        <v>1135.02</v>
      </c>
      <c r="K81">
        <v>5675.1</v>
      </c>
      <c r="L81">
        <v>0.1</v>
      </c>
      <c r="M81">
        <v>567.51</v>
      </c>
      <c r="N81" t="s">
        <v>26</v>
      </c>
      <c r="O81">
        <v>1</v>
      </c>
    </row>
    <row r="82" spans="1:15" hidden="1" x14ac:dyDescent="0.35">
      <c r="A82" t="s">
        <v>247</v>
      </c>
      <c r="B82">
        <v>45034</v>
      </c>
      <c r="C82" t="s">
        <v>159</v>
      </c>
      <c r="D82" t="s">
        <v>5</v>
      </c>
      <c r="E82" t="s">
        <v>91</v>
      </c>
      <c r="F82" t="s">
        <v>29</v>
      </c>
      <c r="G82" t="s">
        <v>30</v>
      </c>
      <c r="H82" t="s">
        <v>43</v>
      </c>
      <c r="I82">
        <v>1</v>
      </c>
      <c r="J82">
        <v>1204.9000000000001</v>
      </c>
      <c r="K82">
        <v>1204.9000000000001</v>
      </c>
      <c r="L82">
        <v>0.12</v>
      </c>
      <c r="M82">
        <v>144.58799999999999</v>
      </c>
      <c r="N82" t="s">
        <v>26</v>
      </c>
      <c r="O82">
        <v>1</v>
      </c>
    </row>
    <row r="83" spans="1:15" hidden="1" x14ac:dyDescent="0.35">
      <c r="A83" t="s">
        <v>247</v>
      </c>
      <c r="B83">
        <v>45038</v>
      </c>
      <c r="C83" t="s">
        <v>160</v>
      </c>
      <c r="D83" t="s">
        <v>2</v>
      </c>
      <c r="E83" t="s">
        <v>62</v>
      </c>
      <c r="F83" t="s">
        <v>117</v>
      </c>
      <c r="G83" t="s">
        <v>38</v>
      </c>
      <c r="H83" t="s">
        <v>39</v>
      </c>
      <c r="I83">
        <v>5</v>
      </c>
      <c r="J83">
        <v>86.67</v>
      </c>
      <c r="K83">
        <v>433.35</v>
      </c>
      <c r="L83">
        <v>0.08</v>
      </c>
      <c r="M83">
        <v>34.667999999999999</v>
      </c>
      <c r="N83" t="s">
        <v>26</v>
      </c>
      <c r="O83">
        <v>1</v>
      </c>
    </row>
    <row r="84" spans="1:15" hidden="1" x14ac:dyDescent="0.35">
      <c r="A84" t="s">
        <v>247</v>
      </c>
      <c r="B84">
        <v>45045</v>
      </c>
      <c r="C84" t="s">
        <v>161</v>
      </c>
      <c r="D84" t="s">
        <v>1</v>
      </c>
      <c r="E84" t="s">
        <v>58</v>
      </c>
      <c r="F84" t="s">
        <v>53</v>
      </c>
      <c r="G84" t="s">
        <v>30</v>
      </c>
      <c r="H84" t="s">
        <v>39</v>
      </c>
      <c r="I84">
        <v>6</v>
      </c>
      <c r="J84">
        <v>140.03</v>
      </c>
      <c r="K84">
        <v>840.18</v>
      </c>
      <c r="L84">
        <v>0.08</v>
      </c>
      <c r="M84">
        <v>67.214399999999998</v>
      </c>
      <c r="N84" t="s">
        <v>80</v>
      </c>
      <c r="O84">
        <v>0</v>
      </c>
    </row>
    <row r="85" spans="1:15" hidden="1" x14ac:dyDescent="0.35">
      <c r="A85" t="s">
        <v>247</v>
      </c>
      <c r="B85">
        <v>45020</v>
      </c>
      <c r="C85" t="s">
        <v>162</v>
      </c>
      <c r="D85" t="s">
        <v>8</v>
      </c>
      <c r="E85" t="s">
        <v>79</v>
      </c>
      <c r="F85" t="s">
        <v>33</v>
      </c>
      <c r="G85" t="s">
        <v>34</v>
      </c>
      <c r="H85" t="s">
        <v>39</v>
      </c>
      <c r="I85">
        <v>4</v>
      </c>
      <c r="J85">
        <v>105.53</v>
      </c>
      <c r="K85">
        <v>422.12</v>
      </c>
      <c r="L85">
        <v>0.09</v>
      </c>
      <c r="M85">
        <v>37.9908</v>
      </c>
      <c r="N85" t="s">
        <v>26</v>
      </c>
      <c r="O85">
        <v>1</v>
      </c>
    </row>
    <row r="86" spans="1:15" hidden="1" x14ac:dyDescent="0.35">
      <c r="A86" t="s">
        <v>247</v>
      </c>
      <c r="B86">
        <v>45027</v>
      </c>
      <c r="C86" t="s">
        <v>163</v>
      </c>
      <c r="D86" t="s">
        <v>2</v>
      </c>
      <c r="E86" t="s">
        <v>145</v>
      </c>
      <c r="F86" t="s">
        <v>42</v>
      </c>
      <c r="G86" t="s">
        <v>30</v>
      </c>
      <c r="H86" t="s">
        <v>39</v>
      </c>
      <c r="I86">
        <v>4</v>
      </c>
      <c r="J86">
        <v>396.37</v>
      </c>
      <c r="K86">
        <v>1585.48</v>
      </c>
      <c r="L86">
        <v>0.08</v>
      </c>
      <c r="M86">
        <v>126.83839999999999</v>
      </c>
      <c r="N86" t="s">
        <v>80</v>
      </c>
      <c r="O86">
        <v>0</v>
      </c>
    </row>
    <row r="87" spans="1:15" hidden="1" x14ac:dyDescent="0.35">
      <c r="A87" t="s">
        <v>247</v>
      </c>
      <c r="B87">
        <v>45021</v>
      </c>
      <c r="C87" t="s">
        <v>164</v>
      </c>
      <c r="D87" t="s">
        <v>4</v>
      </c>
      <c r="E87" t="s">
        <v>56</v>
      </c>
      <c r="F87" t="s">
        <v>53</v>
      </c>
      <c r="G87" t="s">
        <v>30</v>
      </c>
      <c r="H87" t="s">
        <v>39</v>
      </c>
      <c r="I87">
        <v>4</v>
      </c>
      <c r="J87">
        <v>153.05000000000001</v>
      </c>
      <c r="K87">
        <v>612.20000000000005</v>
      </c>
      <c r="L87">
        <v>0.08</v>
      </c>
      <c r="M87">
        <v>48.975999999999999</v>
      </c>
      <c r="N87" t="s">
        <v>26</v>
      </c>
      <c r="O87">
        <v>1</v>
      </c>
    </row>
    <row r="88" spans="1:15" hidden="1" x14ac:dyDescent="0.35">
      <c r="A88" t="s">
        <v>247</v>
      </c>
      <c r="B88">
        <v>45045</v>
      </c>
      <c r="C88" t="s">
        <v>165</v>
      </c>
      <c r="D88" t="s">
        <v>3</v>
      </c>
      <c r="E88" t="s">
        <v>166</v>
      </c>
      <c r="F88" t="s">
        <v>29</v>
      </c>
      <c r="G88" t="s">
        <v>30</v>
      </c>
      <c r="H88" t="s">
        <v>43</v>
      </c>
      <c r="I88">
        <v>4</v>
      </c>
      <c r="J88">
        <v>1014.8</v>
      </c>
      <c r="K88">
        <v>4059.2</v>
      </c>
      <c r="L88">
        <v>0.12</v>
      </c>
      <c r="M88">
        <v>487.10399999999998</v>
      </c>
      <c r="N88" t="s">
        <v>26</v>
      </c>
      <c r="O88">
        <v>1</v>
      </c>
    </row>
    <row r="89" spans="1:15" hidden="1" x14ac:dyDescent="0.35">
      <c r="A89" t="s">
        <v>247</v>
      </c>
      <c r="B89">
        <v>45023</v>
      </c>
      <c r="C89" t="s">
        <v>167</v>
      </c>
      <c r="D89" t="s">
        <v>2</v>
      </c>
      <c r="E89" t="s">
        <v>47</v>
      </c>
      <c r="F89" t="s">
        <v>65</v>
      </c>
      <c r="G89" t="s">
        <v>66</v>
      </c>
      <c r="H89" t="s">
        <v>39</v>
      </c>
      <c r="I89">
        <v>2</v>
      </c>
      <c r="J89">
        <v>165.67</v>
      </c>
      <c r="K89">
        <v>331.34</v>
      </c>
      <c r="L89">
        <v>0.08</v>
      </c>
      <c r="M89">
        <v>26.507200000000001</v>
      </c>
      <c r="N89" t="s">
        <v>26</v>
      </c>
      <c r="O89">
        <v>1</v>
      </c>
    </row>
    <row r="90" spans="1:15" hidden="1" x14ac:dyDescent="0.35">
      <c r="A90" t="s">
        <v>247</v>
      </c>
      <c r="B90">
        <v>45040</v>
      </c>
      <c r="C90" t="s">
        <v>168</v>
      </c>
      <c r="D90" t="s">
        <v>8</v>
      </c>
      <c r="E90" t="s">
        <v>169</v>
      </c>
      <c r="F90" t="s">
        <v>50</v>
      </c>
      <c r="G90" t="s">
        <v>38</v>
      </c>
      <c r="H90" t="s">
        <v>25</v>
      </c>
      <c r="I90">
        <v>8</v>
      </c>
      <c r="J90">
        <v>35.729999999999997</v>
      </c>
      <c r="K90">
        <v>285.83999999999997</v>
      </c>
      <c r="L90">
        <v>0.09</v>
      </c>
      <c r="M90">
        <v>25.7256</v>
      </c>
      <c r="N90" t="s">
        <v>54</v>
      </c>
      <c r="O90">
        <v>0</v>
      </c>
    </row>
    <row r="91" spans="1:15" hidden="1" x14ac:dyDescent="0.35">
      <c r="A91" t="s">
        <v>247</v>
      </c>
      <c r="B91">
        <v>45039</v>
      </c>
      <c r="C91" t="s">
        <v>170</v>
      </c>
      <c r="D91" t="s">
        <v>3</v>
      </c>
      <c r="E91" t="s">
        <v>143</v>
      </c>
      <c r="F91" t="s">
        <v>37</v>
      </c>
      <c r="G91" t="s">
        <v>38</v>
      </c>
      <c r="H91" t="s">
        <v>43</v>
      </c>
      <c r="I91">
        <v>12</v>
      </c>
      <c r="J91">
        <v>33.799999999999997</v>
      </c>
      <c r="K91">
        <v>405.6</v>
      </c>
      <c r="L91">
        <v>0.11</v>
      </c>
      <c r="M91">
        <v>44.616</v>
      </c>
      <c r="N91" t="s">
        <v>26</v>
      </c>
      <c r="O91">
        <v>1</v>
      </c>
    </row>
    <row r="92" spans="1:15" x14ac:dyDescent="0.35">
      <c r="A92" t="s">
        <v>247</v>
      </c>
      <c r="B92">
        <v>45018</v>
      </c>
      <c r="C92" t="s">
        <v>171</v>
      </c>
      <c r="D92" t="s">
        <v>3</v>
      </c>
      <c r="E92" t="s">
        <v>71</v>
      </c>
      <c r="F92" t="s">
        <v>53</v>
      </c>
      <c r="G92" t="s">
        <v>30</v>
      </c>
      <c r="H92" t="s">
        <v>25</v>
      </c>
      <c r="I92">
        <v>1</v>
      </c>
      <c r="J92">
        <v>169.1</v>
      </c>
      <c r="K92">
        <v>169.1</v>
      </c>
      <c r="L92">
        <v>0.11</v>
      </c>
      <c r="M92">
        <v>18.600999999999999</v>
      </c>
      <c r="N92" t="s">
        <v>80</v>
      </c>
      <c r="O92">
        <v>0</v>
      </c>
    </row>
    <row r="93" spans="1:15" hidden="1" x14ac:dyDescent="0.35">
      <c r="A93" t="s">
        <v>247</v>
      </c>
      <c r="B93">
        <v>45042</v>
      </c>
      <c r="C93" t="s">
        <v>172</v>
      </c>
      <c r="D93" t="s">
        <v>6</v>
      </c>
      <c r="E93" t="s">
        <v>99</v>
      </c>
      <c r="F93" t="s">
        <v>50</v>
      </c>
      <c r="G93" t="s">
        <v>38</v>
      </c>
      <c r="H93" t="s">
        <v>25</v>
      </c>
      <c r="I93">
        <v>11</v>
      </c>
      <c r="J93">
        <v>41.97</v>
      </c>
      <c r="K93">
        <v>461.67</v>
      </c>
      <c r="L93">
        <v>0.11</v>
      </c>
      <c r="M93">
        <v>50.783700000000003</v>
      </c>
      <c r="N93" t="s">
        <v>54</v>
      </c>
      <c r="O93">
        <v>0</v>
      </c>
    </row>
    <row r="94" spans="1:15" hidden="1" x14ac:dyDescent="0.35">
      <c r="A94" t="s">
        <v>247</v>
      </c>
      <c r="B94">
        <v>45033</v>
      </c>
      <c r="C94" t="s">
        <v>173</v>
      </c>
      <c r="D94" t="s">
        <v>5</v>
      </c>
      <c r="E94" t="s">
        <v>84</v>
      </c>
      <c r="F94" t="s">
        <v>65</v>
      </c>
      <c r="G94" t="s">
        <v>66</v>
      </c>
      <c r="H94" t="s">
        <v>43</v>
      </c>
      <c r="I94">
        <v>5</v>
      </c>
      <c r="J94">
        <v>262.32</v>
      </c>
      <c r="K94">
        <v>1311.6</v>
      </c>
      <c r="L94">
        <v>0.12</v>
      </c>
      <c r="M94">
        <v>157.392</v>
      </c>
      <c r="N94" t="s">
        <v>80</v>
      </c>
      <c r="O94">
        <v>0</v>
      </c>
    </row>
    <row r="95" spans="1:15" hidden="1" x14ac:dyDescent="0.35">
      <c r="A95" t="s">
        <v>247</v>
      </c>
      <c r="B95">
        <v>45026</v>
      </c>
      <c r="C95" t="s">
        <v>174</v>
      </c>
      <c r="D95" t="s">
        <v>2</v>
      </c>
      <c r="E95" t="s">
        <v>64</v>
      </c>
      <c r="F95" t="s">
        <v>69</v>
      </c>
      <c r="G95" t="s">
        <v>30</v>
      </c>
      <c r="H95" t="s">
        <v>39</v>
      </c>
      <c r="I95">
        <v>2</v>
      </c>
      <c r="J95">
        <v>405.87</v>
      </c>
      <c r="K95">
        <v>811.74</v>
      </c>
      <c r="L95">
        <v>0.08</v>
      </c>
      <c r="M95">
        <v>64.9392</v>
      </c>
      <c r="N95" t="s">
        <v>54</v>
      </c>
      <c r="O95">
        <v>0</v>
      </c>
    </row>
    <row r="96" spans="1:15" hidden="1" x14ac:dyDescent="0.35">
      <c r="A96" t="s">
        <v>248</v>
      </c>
      <c r="B96">
        <v>45073</v>
      </c>
      <c r="C96" t="s">
        <v>175</v>
      </c>
      <c r="D96" t="s">
        <v>4</v>
      </c>
      <c r="E96" t="s">
        <v>52</v>
      </c>
      <c r="F96" t="s">
        <v>23</v>
      </c>
      <c r="G96" t="s">
        <v>24</v>
      </c>
      <c r="H96" t="s">
        <v>39</v>
      </c>
      <c r="I96">
        <v>2</v>
      </c>
      <c r="J96">
        <v>157.62</v>
      </c>
      <c r="K96">
        <v>315.24</v>
      </c>
      <c r="L96">
        <v>7.0000000000000007E-2</v>
      </c>
      <c r="M96">
        <v>22.066800000000001</v>
      </c>
      <c r="N96" t="s">
        <v>26</v>
      </c>
      <c r="O96">
        <v>1</v>
      </c>
    </row>
    <row r="97" spans="1:15" hidden="1" x14ac:dyDescent="0.35">
      <c r="A97" t="s">
        <v>248</v>
      </c>
      <c r="B97">
        <v>45055</v>
      </c>
      <c r="C97" t="s">
        <v>176</v>
      </c>
      <c r="D97" t="s">
        <v>3</v>
      </c>
      <c r="E97" t="s">
        <v>77</v>
      </c>
      <c r="F97" t="s">
        <v>37</v>
      </c>
      <c r="G97" t="s">
        <v>38</v>
      </c>
      <c r="H97" t="s">
        <v>25</v>
      </c>
      <c r="I97">
        <v>7</v>
      </c>
      <c r="J97">
        <v>19.54</v>
      </c>
      <c r="K97">
        <v>136.78</v>
      </c>
      <c r="L97">
        <v>0.11</v>
      </c>
      <c r="M97">
        <v>15.0458</v>
      </c>
      <c r="N97" t="s">
        <v>26</v>
      </c>
      <c r="O97">
        <v>1</v>
      </c>
    </row>
    <row r="98" spans="1:15" hidden="1" x14ac:dyDescent="0.35">
      <c r="A98" t="s">
        <v>248</v>
      </c>
      <c r="B98">
        <v>45065</v>
      </c>
      <c r="C98" t="s">
        <v>177</v>
      </c>
      <c r="D98" t="s">
        <v>5</v>
      </c>
      <c r="E98" t="s">
        <v>32</v>
      </c>
      <c r="F98" t="s">
        <v>37</v>
      </c>
      <c r="G98" t="s">
        <v>38</v>
      </c>
      <c r="H98" t="s">
        <v>39</v>
      </c>
      <c r="I98">
        <v>2</v>
      </c>
      <c r="J98">
        <v>15.21</v>
      </c>
      <c r="K98">
        <v>30.42</v>
      </c>
      <c r="L98">
        <v>0.08</v>
      </c>
      <c r="M98">
        <v>2.4336000000000002</v>
      </c>
      <c r="N98" t="s">
        <v>26</v>
      </c>
      <c r="O98">
        <v>1</v>
      </c>
    </row>
    <row r="99" spans="1:15" hidden="1" x14ac:dyDescent="0.35">
      <c r="A99" t="s">
        <v>248</v>
      </c>
      <c r="B99">
        <v>45071</v>
      </c>
      <c r="C99" t="s">
        <v>178</v>
      </c>
      <c r="D99" t="s">
        <v>3</v>
      </c>
      <c r="E99" t="s">
        <v>73</v>
      </c>
      <c r="F99" t="s">
        <v>23</v>
      </c>
      <c r="G99" t="s">
        <v>24</v>
      </c>
      <c r="H99" t="s">
        <v>43</v>
      </c>
      <c r="I99">
        <v>5</v>
      </c>
      <c r="J99">
        <v>162.94999999999999</v>
      </c>
      <c r="K99">
        <v>814.75</v>
      </c>
      <c r="L99">
        <v>0.13</v>
      </c>
      <c r="M99">
        <v>105.9175</v>
      </c>
      <c r="N99" t="s">
        <v>26</v>
      </c>
      <c r="O99">
        <v>1</v>
      </c>
    </row>
    <row r="100" spans="1:15" hidden="1" x14ac:dyDescent="0.35">
      <c r="A100" t="s">
        <v>248</v>
      </c>
      <c r="B100">
        <v>45049</v>
      </c>
      <c r="C100" t="s">
        <v>179</v>
      </c>
      <c r="D100" t="s">
        <v>6</v>
      </c>
      <c r="E100" t="s">
        <v>22</v>
      </c>
      <c r="F100" t="s">
        <v>69</v>
      </c>
      <c r="G100" t="s">
        <v>30</v>
      </c>
      <c r="H100" t="s">
        <v>43</v>
      </c>
      <c r="I100">
        <v>3</v>
      </c>
      <c r="J100">
        <v>405.16</v>
      </c>
      <c r="K100">
        <v>1215.48</v>
      </c>
      <c r="L100">
        <v>0.12</v>
      </c>
      <c r="M100">
        <v>145.85759999999999</v>
      </c>
      <c r="N100" t="s">
        <v>26</v>
      </c>
      <c r="O100">
        <v>1</v>
      </c>
    </row>
    <row r="101" spans="1:15" hidden="1" x14ac:dyDescent="0.35">
      <c r="A101" t="s">
        <v>248</v>
      </c>
      <c r="B101">
        <v>45069</v>
      </c>
      <c r="C101" t="s">
        <v>180</v>
      </c>
      <c r="D101" t="s">
        <v>7</v>
      </c>
      <c r="E101" t="s">
        <v>36</v>
      </c>
      <c r="F101" t="s">
        <v>50</v>
      </c>
      <c r="G101" t="s">
        <v>38</v>
      </c>
      <c r="H101" t="s">
        <v>39</v>
      </c>
      <c r="I101">
        <v>7</v>
      </c>
      <c r="J101">
        <v>28.22</v>
      </c>
      <c r="K101">
        <v>197.54</v>
      </c>
      <c r="L101">
        <v>0.08</v>
      </c>
      <c r="M101">
        <v>15.8032</v>
      </c>
      <c r="N101" t="s">
        <v>54</v>
      </c>
      <c r="O101">
        <v>0</v>
      </c>
    </row>
    <row r="102" spans="1:15" hidden="1" x14ac:dyDescent="0.35">
      <c r="A102" t="s">
        <v>248</v>
      </c>
      <c r="B102">
        <v>45067</v>
      </c>
      <c r="C102" t="s">
        <v>181</v>
      </c>
      <c r="D102" t="s">
        <v>8</v>
      </c>
      <c r="E102" t="s">
        <v>91</v>
      </c>
      <c r="F102" t="s">
        <v>33</v>
      </c>
      <c r="G102" t="s">
        <v>34</v>
      </c>
      <c r="H102" t="s">
        <v>39</v>
      </c>
      <c r="I102">
        <v>1</v>
      </c>
      <c r="J102">
        <v>54.04</v>
      </c>
      <c r="K102">
        <v>54.04</v>
      </c>
      <c r="L102">
        <v>0.08</v>
      </c>
      <c r="M102">
        <v>4.3231999999999999</v>
      </c>
      <c r="N102" t="s">
        <v>26</v>
      </c>
      <c r="O102">
        <v>1</v>
      </c>
    </row>
    <row r="103" spans="1:15" hidden="1" x14ac:dyDescent="0.35">
      <c r="A103" t="s">
        <v>248</v>
      </c>
      <c r="B103">
        <v>45071</v>
      </c>
      <c r="C103" t="s">
        <v>182</v>
      </c>
      <c r="D103" t="s">
        <v>2</v>
      </c>
      <c r="E103" t="s">
        <v>45</v>
      </c>
      <c r="F103" t="s">
        <v>42</v>
      </c>
      <c r="G103" t="s">
        <v>30</v>
      </c>
      <c r="H103" t="s">
        <v>25</v>
      </c>
      <c r="I103">
        <v>4</v>
      </c>
      <c r="J103">
        <v>446.42</v>
      </c>
      <c r="K103">
        <v>1785.68</v>
      </c>
      <c r="L103">
        <v>0.1</v>
      </c>
      <c r="M103">
        <v>178.56800000000001</v>
      </c>
      <c r="N103" t="s">
        <v>26</v>
      </c>
      <c r="O103">
        <v>1</v>
      </c>
    </row>
    <row r="104" spans="1:15" hidden="1" x14ac:dyDescent="0.35">
      <c r="A104" t="s">
        <v>248</v>
      </c>
      <c r="B104">
        <v>45061</v>
      </c>
      <c r="C104" t="s">
        <v>183</v>
      </c>
      <c r="D104" t="s">
        <v>7</v>
      </c>
      <c r="E104" t="s">
        <v>62</v>
      </c>
      <c r="F104" t="s">
        <v>23</v>
      </c>
      <c r="G104" t="s">
        <v>24</v>
      </c>
      <c r="H104" t="s">
        <v>25</v>
      </c>
      <c r="I104">
        <v>2</v>
      </c>
      <c r="J104">
        <v>126.2</v>
      </c>
      <c r="K104">
        <v>252.4</v>
      </c>
      <c r="L104">
        <v>0.11</v>
      </c>
      <c r="M104">
        <v>27.763999999999999</v>
      </c>
      <c r="N104" t="s">
        <v>26</v>
      </c>
      <c r="O104">
        <v>1</v>
      </c>
    </row>
    <row r="105" spans="1:15" hidden="1" x14ac:dyDescent="0.35">
      <c r="A105" t="s">
        <v>248</v>
      </c>
      <c r="B105">
        <v>45060</v>
      </c>
      <c r="C105" t="s">
        <v>184</v>
      </c>
      <c r="D105" t="s">
        <v>7</v>
      </c>
      <c r="E105" t="s">
        <v>28</v>
      </c>
      <c r="F105" t="s">
        <v>50</v>
      </c>
      <c r="G105" t="s">
        <v>38</v>
      </c>
      <c r="H105" t="s">
        <v>25</v>
      </c>
      <c r="I105">
        <v>6</v>
      </c>
      <c r="J105">
        <v>57.6</v>
      </c>
      <c r="K105">
        <v>345.6</v>
      </c>
      <c r="L105">
        <v>0.11</v>
      </c>
      <c r="M105">
        <v>38.015999999999998</v>
      </c>
      <c r="N105" t="s">
        <v>54</v>
      </c>
      <c r="O105">
        <v>0</v>
      </c>
    </row>
    <row r="106" spans="1:15" hidden="1" x14ac:dyDescent="0.35">
      <c r="A106" t="s">
        <v>248</v>
      </c>
      <c r="B106">
        <v>45062</v>
      </c>
      <c r="C106" t="s">
        <v>185</v>
      </c>
      <c r="D106" t="s">
        <v>7</v>
      </c>
      <c r="E106" t="s">
        <v>79</v>
      </c>
      <c r="F106" t="s">
        <v>117</v>
      </c>
      <c r="G106" t="s">
        <v>38</v>
      </c>
      <c r="H106" t="s">
        <v>43</v>
      </c>
      <c r="I106">
        <v>2</v>
      </c>
      <c r="J106">
        <v>69.819999999999993</v>
      </c>
      <c r="K106">
        <v>139.63999999999999</v>
      </c>
      <c r="L106">
        <v>0.12</v>
      </c>
      <c r="M106">
        <v>16.756799999999998</v>
      </c>
      <c r="N106" t="s">
        <v>26</v>
      </c>
      <c r="O106">
        <v>1</v>
      </c>
    </row>
    <row r="107" spans="1:15" hidden="1" x14ac:dyDescent="0.35">
      <c r="A107" t="s">
        <v>248</v>
      </c>
      <c r="B107">
        <v>45053</v>
      </c>
      <c r="C107" t="s">
        <v>186</v>
      </c>
      <c r="D107" t="s">
        <v>7</v>
      </c>
      <c r="E107" t="s">
        <v>47</v>
      </c>
      <c r="F107" t="s">
        <v>53</v>
      </c>
      <c r="G107" t="s">
        <v>30</v>
      </c>
      <c r="H107" t="s">
        <v>39</v>
      </c>
      <c r="I107">
        <v>4</v>
      </c>
      <c r="J107">
        <v>143.16</v>
      </c>
      <c r="K107">
        <v>572.64</v>
      </c>
      <c r="L107">
        <v>7.0000000000000007E-2</v>
      </c>
      <c r="M107">
        <v>40.084800000000001</v>
      </c>
      <c r="N107" t="s">
        <v>26</v>
      </c>
      <c r="O107">
        <v>1</v>
      </c>
    </row>
    <row r="108" spans="1:15" hidden="1" x14ac:dyDescent="0.35">
      <c r="A108" t="s">
        <v>248</v>
      </c>
      <c r="B108">
        <v>45072</v>
      </c>
      <c r="C108" t="s">
        <v>187</v>
      </c>
      <c r="D108" t="s">
        <v>2</v>
      </c>
      <c r="E108" t="s">
        <v>149</v>
      </c>
      <c r="F108" t="s">
        <v>23</v>
      </c>
      <c r="G108" t="s">
        <v>24</v>
      </c>
      <c r="H108" t="s">
        <v>39</v>
      </c>
      <c r="I108">
        <v>2</v>
      </c>
      <c r="J108">
        <v>111.37</v>
      </c>
      <c r="K108">
        <v>222.74</v>
      </c>
      <c r="L108">
        <v>7.0000000000000007E-2</v>
      </c>
      <c r="M108">
        <v>15.591799999999999</v>
      </c>
      <c r="N108" t="s">
        <v>54</v>
      </c>
      <c r="O108">
        <v>0</v>
      </c>
    </row>
    <row r="109" spans="1:15" hidden="1" x14ac:dyDescent="0.35">
      <c r="A109" t="s">
        <v>248</v>
      </c>
      <c r="B109">
        <v>45073</v>
      </c>
      <c r="C109" t="s">
        <v>188</v>
      </c>
      <c r="D109" t="s">
        <v>8</v>
      </c>
      <c r="E109" t="s">
        <v>68</v>
      </c>
      <c r="F109" t="s">
        <v>69</v>
      </c>
      <c r="G109" t="s">
        <v>30</v>
      </c>
      <c r="H109" t="s">
        <v>43</v>
      </c>
      <c r="I109">
        <v>3</v>
      </c>
      <c r="J109">
        <v>331.81</v>
      </c>
      <c r="K109">
        <v>995.43</v>
      </c>
      <c r="L109">
        <v>0.12</v>
      </c>
      <c r="M109">
        <v>119.4516</v>
      </c>
      <c r="N109" t="s">
        <v>54</v>
      </c>
      <c r="O109">
        <v>0</v>
      </c>
    </row>
    <row r="110" spans="1:15" hidden="1" x14ac:dyDescent="0.35">
      <c r="A110" t="s">
        <v>248</v>
      </c>
      <c r="B110">
        <v>45065</v>
      </c>
      <c r="C110" t="s">
        <v>189</v>
      </c>
      <c r="D110" t="s">
        <v>8</v>
      </c>
      <c r="E110" t="s">
        <v>75</v>
      </c>
      <c r="F110" t="s">
        <v>50</v>
      </c>
      <c r="G110" t="s">
        <v>38</v>
      </c>
      <c r="H110" t="s">
        <v>43</v>
      </c>
      <c r="I110">
        <v>9</v>
      </c>
      <c r="J110">
        <v>21.18</v>
      </c>
      <c r="K110">
        <v>190.62</v>
      </c>
      <c r="L110">
        <v>0.13</v>
      </c>
      <c r="M110">
        <v>24.7806</v>
      </c>
      <c r="N110" t="s">
        <v>80</v>
      </c>
      <c r="O110">
        <v>0</v>
      </c>
    </row>
    <row r="111" spans="1:15" hidden="1" x14ac:dyDescent="0.35">
      <c r="A111" t="s">
        <v>248</v>
      </c>
      <c r="B111">
        <v>45060</v>
      </c>
      <c r="C111" t="s">
        <v>190</v>
      </c>
      <c r="D111" t="s">
        <v>5</v>
      </c>
      <c r="E111" t="s">
        <v>64</v>
      </c>
      <c r="F111" t="s">
        <v>69</v>
      </c>
      <c r="G111" t="s">
        <v>30</v>
      </c>
      <c r="H111" t="s">
        <v>39</v>
      </c>
      <c r="I111">
        <v>4</v>
      </c>
      <c r="J111">
        <v>196.03</v>
      </c>
      <c r="K111">
        <v>784.12</v>
      </c>
      <c r="L111">
        <v>0.08</v>
      </c>
      <c r="M111">
        <v>62.729599999999998</v>
      </c>
      <c r="N111" t="s">
        <v>26</v>
      </c>
      <c r="O111">
        <v>1</v>
      </c>
    </row>
    <row r="112" spans="1:15" hidden="1" x14ac:dyDescent="0.35">
      <c r="A112" t="s">
        <v>248</v>
      </c>
      <c r="B112">
        <v>45067</v>
      </c>
      <c r="C112" t="s">
        <v>191</v>
      </c>
      <c r="D112" t="s">
        <v>3</v>
      </c>
      <c r="E112" t="s">
        <v>86</v>
      </c>
      <c r="F112" t="s">
        <v>65</v>
      </c>
      <c r="G112" t="s">
        <v>66</v>
      </c>
      <c r="H112" t="s">
        <v>39</v>
      </c>
      <c r="I112">
        <v>5</v>
      </c>
      <c r="J112">
        <v>351.76</v>
      </c>
      <c r="K112">
        <v>1758.8</v>
      </c>
      <c r="L112">
        <v>7.0000000000000007E-2</v>
      </c>
      <c r="M112">
        <v>123.116</v>
      </c>
      <c r="N112" t="s">
        <v>26</v>
      </c>
      <c r="O112">
        <v>1</v>
      </c>
    </row>
    <row r="113" spans="1:15" hidden="1" x14ac:dyDescent="0.35">
      <c r="A113" t="s">
        <v>248</v>
      </c>
      <c r="B113">
        <v>45069</v>
      </c>
      <c r="C113" t="s">
        <v>192</v>
      </c>
      <c r="D113" t="s">
        <v>2</v>
      </c>
      <c r="E113" t="s">
        <v>143</v>
      </c>
      <c r="F113" t="s">
        <v>117</v>
      </c>
      <c r="G113" t="s">
        <v>38</v>
      </c>
      <c r="H113" t="s">
        <v>25</v>
      </c>
      <c r="I113">
        <v>8</v>
      </c>
      <c r="J113">
        <v>78.14</v>
      </c>
      <c r="K113">
        <v>625.12</v>
      </c>
      <c r="L113">
        <v>0.09</v>
      </c>
      <c r="M113">
        <v>56.260800000000003</v>
      </c>
      <c r="N113" t="s">
        <v>26</v>
      </c>
      <c r="O113">
        <v>1</v>
      </c>
    </row>
    <row r="114" spans="1:15" hidden="1" x14ac:dyDescent="0.35">
      <c r="A114" t="s">
        <v>248</v>
      </c>
      <c r="B114">
        <v>45067</v>
      </c>
      <c r="C114" t="s">
        <v>193</v>
      </c>
      <c r="D114" t="s">
        <v>7</v>
      </c>
      <c r="E114" t="s">
        <v>131</v>
      </c>
      <c r="F114" t="s">
        <v>37</v>
      </c>
      <c r="G114" t="s">
        <v>38</v>
      </c>
      <c r="H114" t="s">
        <v>43</v>
      </c>
      <c r="I114">
        <v>9</v>
      </c>
      <c r="J114">
        <v>27.46</v>
      </c>
      <c r="K114">
        <v>247.14</v>
      </c>
      <c r="L114">
        <v>0.12</v>
      </c>
      <c r="M114">
        <v>29.6568</v>
      </c>
      <c r="N114" t="s">
        <v>26</v>
      </c>
      <c r="O114">
        <v>1</v>
      </c>
    </row>
    <row r="115" spans="1:15" hidden="1" x14ac:dyDescent="0.35">
      <c r="A115" t="s">
        <v>248</v>
      </c>
      <c r="B115">
        <v>45074</v>
      </c>
      <c r="C115" t="s">
        <v>194</v>
      </c>
      <c r="D115" t="s">
        <v>6</v>
      </c>
      <c r="E115" t="s">
        <v>49</v>
      </c>
      <c r="F115" t="s">
        <v>69</v>
      </c>
      <c r="G115" t="s">
        <v>30</v>
      </c>
      <c r="H115" t="s">
        <v>39</v>
      </c>
      <c r="I115">
        <v>5</v>
      </c>
      <c r="J115">
        <v>419.07</v>
      </c>
      <c r="K115">
        <v>2095.35</v>
      </c>
      <c r="L115">
        <v>0.08</v>
      </c>
      <c r="M115">
        <v>167.62799999999999</v>
      </c>
      <c r="N115" t="s">
        <v>54</v>
      </c>
      <c r="O115">
        <v>0</v>
      </c>
    </row>
    <row r="116" spans="1:15" hidden="1" x14ac:dyDescent="0.35">
      <c r="A116" t="s">
        <v>248</v>
      </c>
      <c r="B116">
        <v>45065</v>
      </c>
      <c r="C116" t="s">
        <v>195</v>
      </c>
      <c r="D116" t="s">
        <v>8</v>
      </c>
      <c r="E116" t="s">
        <v>145</v>
      </c>
      <c r="F116" t="s">
        <v>65</v>
      </c>
      <c r="G116" t="s">
        <v>66</v>
      </c>
      <c r="H116" t="s">
        <v>39</v>
      </c>
      <c r="I116">
        <v>4</v>
      </c>
      <c r="J116">
        <v>262.01</v>
      </c>
      <c r="K116">
        <v>1048.04</v>
      </c>
      <c r="L116">
        <v>0.09</v>
      </c>
      <c r="M116">
        <v>94.323599999999999</v>
      </c>
      <c r="N116" t="s">
        <v>26</v>
      </c>
      <c r="O116">
        <v>1</v>
      </c>
    </row>
    <row r="117" spans="1:15" hidden="1" x14ac:dyDescent="0.35">
      <c r="A117" t="s">
        <v>248</v>
      </c>
      <c r="B117">
        <v>45062</v>
      </c>
      <c r="C117" t="s">
        <v>196</v>
      </c>
      <c r="D117" t="s">
        <v>2</v>
      </c>
      <c r="E117" t="s">
        <v>56</v>
      </c>
      <c r="F117" t="s">
        <v>50</v>
      </c>
      <c r="G117" t="s">
        <v>38</v>
      </c>
      <c r="H117" t="s">
        <v>39</v>
      </c>
      <c r="I117">
        <v>9</v>
      </c>
      <c r="J117">
        <v>23.49</v>
      </c>
      <c r="K117">
        <v>211.41</v>
      </c>
      <c r="L117">
        <v>0.09</v>
      </c>
      <c r="M117">
        <v>19.026900000000001</v>
      </c>
      <c r="N117" t="s">
        <v>26</v>
      </c>
      <c r="O117">
        <v>1</v>
      </c>
    </row>
    <row r="118" spans="1:15" hidden="1" x14ac:dyDescent="0.35">
      <c r="A118" t="s">
        <v>248</v>
      </c>
      <c r="B118">
        <v>45067</v>
      </c>
      <c r="C118" t="s">
        <v>197</v>
      </c>
      <c r="D118" t="s">
        <v>7</v>
      </c>
      <c r="E118" t="s">
        <v>88</v>
      </c>
      <c r="F118" t="s">
        <v>65</v>
      </c>
      <c r="G118" t="s">
        <v>66</v>
      </c>
      <c r="H118" t="s">
        <v>39</v>
      </c>
      <c r="I118">
        <v>5</v>
      </c>
      <c r="J118">
        <v>156.16</v>
      </c>
      <c r="K118">
        <v>780.8</v>
      </c>
      <c r="L118">
        <v>0.09</v>
      </c>
      <c r="M118">
        <v>70.272000000000006</v>
      </c>
      <c r="N118" t="s">
        <v>80</v>
      </c>
      <c r="O118">
        <v>0</v>
      </c>
    </row>
    <row r="119" spans="1:15" x14ac:dyDescent="0.35">
      <c r="A119" t="s">
        <v>248</v>
      </c>
      <c r="B119">
        <v>45055</v>
      </c>
      <c r="C119" t="s">
        <v>198</v>
      </c>
      <c r="D119" t="s">
        <v>4</v>
      </c>
      <c r="E119" t="s">
        <v>71</v>
      </c>
      <c r="F119" t="s">
        <v>33</v>
      </c>
      <c r="G119" t="s">
        <v>34</v>
      </c>
      <c r="H119" t="s">
        <v>25</v>
      </c>
      <c r="I119">
        <v>2</v>
      </c>
      <c r="J119">
        <v>131.13</v>
      </c>
      <c r="K119">
        <v>262.26</v>
      </c>
      <c r="L119">
        <v>0.11</v>
      </c>
      <c r="M119">
        <v>28.848600000000001</v>
      </c>
      <c r="N119" t="s">
        <v>80</v>
      </c>
      <c r="O119">
        <v>0</v>
      </c>
    </row>
    <row r="120" spans="1:15" hidden="1" x14ac:dyDescent="0.35">
      <c r="A120" t="s">
        <v>248</v>
      </c>
      <c r="B120">
        <v>45062</v>
      </c>
      <c r="C120" t="s">
        <v>199</v>
      </c>
      <c r="D120" t="s">
        <v>3</v>
      </c>
      <c r="E120" t="s">
        <v>122</v>
      </c>
      <c r="F120" t="s">
        <v>23</v>
      </c>
      <c r="G120" t="s">
        <v>24</v>
      </c>
      <c r="H120" t="s">
        <v>25</v>
      </c>
      <c r="I120">
        <v>5</v>
      </c>
      <c r="J120">
        <v>268.81</v>
      </c>
      <c r="K120">
        <v>1344.05</v>
      </c>
      <c r="L120">
        <v>0.1</v>
      </c>
      <c r="M120">
        <v>134.405</v>
      </c>
      <c r="N120" t="s">
        <v>26</v>
      </c>
      <c r="O120">
        <v>1</v>
      </c>
    </row>
    <row r="121" spans="1:15" hidden="1" x14ac:dyDescent="0.35">
      <c r="A121" t="s">
        <v>248</v>
      </c>
      <c r="B121">
        <v>45062</v>
      </c>
      <c r="C121" t="s">
        <v>200</v>
      </c>
      <c r="D121" t="s">
        <v>4</v>
      </c>
      <c r="E121" t="s">
        <v>82</v>
      </c>
      <c r="F121" t="s">
        <v>23</v>
      </c>
      <c r="G121" t="s">
        <v>24</v>
      </c>
      <c r="H121" t="s">
        <v>25</v>
      </c>
      <c r="I121">
        <v>5</v>
      </c>
      <c r="J121">
        <v>245.87</v>
      </c>
      <c r="K121">
        <v>1229.3499999999999</v>
      </c>
      <c r="L121">
        <v>0.1</v>
      </c>
      <c r="M121">
        <v>122.935</v>
      </c>
      <c r="N121" t="s">
        <v>26</v>
      </c>
      <c r="O121">
        <v>1</v>
      </c>
    </row>
    <row r="122" spans="1:15" hidden="1" x14ac:dyDescent="0.35">
      <c r="A122" t="s">
        <v>248</v>
      </c>
      <c r="B122">
        <v>45065</v>
      </c>
      <c r="C122" t="s">
        <v>201</v>
      </c>
      <c r="D122" t="s">
        <v>2</v>
      </c>
      <c r="E122" t="s">
        <v>110</v>
      </c>
      <c r="F122" t="s">
        <v>53</v>
      </c>
      <c r="G122" t="s">
        <v>30</v>
      </c>
      <c r="H122" t="s">
        <v>25</v>
      </c>
      <c r="I122">
        <v>7</v>
      </c>
      <c r="J122">
        <v>165.81</v>
      </c>
      <c r="K122">
        <v>1160.67</v>
      </c>
      <c r="L122">
        <v>0.09</v>
      </c>
      <c r="M122">
        <v>104.4603</v>
      </c>
      <c r="N122" t="s">
        <v>80</v>
      </c>
      <c r="O122">
        <v>0</v>
      </c>
    </row>
    <row r="123" spans="1:15" hidden="1" x14ac:dyDescent="0.35">
      <c r="A123" t="s">
        <v>248</v>
      </c>
      <c r="B123">
        <v>45071</v>
      </c>
      <c r="C123" t="s">
        <v>202</v>
      </c>
      <c r="D123" t="s">
        <v>7</v>
      </c>
      <c r="E123" t="s">
        <v>119</v>
      </c>
      <c r="F123" t="s">
        <v>42</v>
      </c>
      <c r="G123" t="s">
        <v>30</v>
      </c>
      <c r="H123" t="s">
        <v>43</v>
      </c>
      <c r="I123">
        <v>5</v>
      </c>
      <c r="J123">
        <v>471.01</v>
      </c>
      <c r="K123">
        <v>2355.0500000000002</v>
      </c>
      <c r="L123">
        <v>0.13</v>
      </c>
      <c r="M123">
        <v>306.15649999999999</v>
      </c>
      <c r="N123" t="s">
        <v>54</v>
      </c>
      <c r="O123">
        <v>0</v>
      </c>
    </row>
    <row r="124" spans="1:15" hidden="1" x14ac:dyDescent="0.35">
      <c r="A124" t="s">
        <v>249</v>
      </c>
      <c r="B124">
        <v>45090</v>
      </c>
      <c r="C124" t="s">
        <v>203</v>
      </c>
      <c r="D124" t="s">
        <v>6</v>
      </c>
      <c r="E124" t="s">
        <v>166</v>
      </c>
      <c r="F124" t="s">
        <v>65</v>
      </c>
      <c r="G124" t="s">
        <v>66</v>
      </c>
      <c r="H124" t="s">
        <v>25</v>
      </c>
      <c r="I124">
        <v>5</v>
      </c>
      <c r="J124">
        <v>313.33999999999997</v>
      </c>
      <c r="K124">
        <v>1566.7</v>
      </c>
      <c r="L124">
        <v>0.1</v>
      </c>
      <c r="M124">
        <v>156.66999999999999</v>
      </c>
      <c r="N124" t="s">
        <v>26</v>
      </c>
      <c r="O124">
        <v>1</v>
      </c>
    </row>
    <row r="125" spans="1:15" hidden="1" x14ac:dyDescent="0.35">
      <c r="A125" t="s">
        <v>249</v>
      </c>
      <c r="B125">
        <v>45082</v>
      </c>
      <c r="C125" t="s">
        <v>204</v>
      </c>
      <c r="D125" t="s">
        <v>1</v>
      </c>
      <c r="E125" t="s">
        <v>99</v>
      </c>
      <c r="F125" t="s">
        <v>65</v>
      </c>
      <c r="G125" t="s">
        <v>66</v>
      </c>
      <c r="H125" t="s">
        <v>39</v>
      </c>
      <c r="I125">
        <v>1</v>
      </c>
      <c r="J125">
        <v>332.53</v>
      </c>
      <c r="K125">
        <v>332.53</v>
      </c>
      <c r="L125">
        <v>7.0000000000000007E-2</v>
      </c>
      <c r="M125">
        <v>23.277100000000001</v>
      </c>
      <c r="N125" t="s">
        <v>26</v>
      </c>
      <c r="O125">
        <v>1</v>
      </c>
    </row>
    <row r="126" spans="1:15" hidden="1" x14ac:dyDescent="0.35">
      <c r="A126" t="s">
        <v>249</v>
      </c>
      <c r="B126">
        <v>45088</v>
      </c>
      <c r="C126" t="s">
        <v>205</v>
      </c>
      <c r="D126" t="s">
        <v>5</v>
      </c>
      <c r="E126" t="s">
        <v>131</v>
      </c>
      <c r="F126" t="s">
        <v>37</v>
      </c>
      <c r="G126" t="s">
        <v>38</v>
      </c>
      <c r="H126" t="s">
        <v>39</v>
      </c>
      <c r="I126">
        <v>2</v>
      </c>
      <c r="J126">
        <v>34.44</v>
      </c>
      <c r="K126">
        <v>68.88</v>
      </c>
      <c r="L126">
        <v>0.08</v>
      </c>
      <c r="M126">
        <v>5.5103999999999997</v>
      </c>
      <c r="N126" t="s">
        <v>26</v>
      </c>
      <c r="O126">
        <v>1</v>
      </c>
    </row>
    <row r="127" spans="1:15" hidden="1" x14ac:dyDescent="0.35">
      <c r="A127" t="s">
        <v>249</v>
      </c>
      <c r="B127">
        <v>45096</v>
      </c>
      <c r="C127" t="s">
        <v>206</v>
      </c>
      <c r="D127" t="s">
        <v>1</v>
      </c>
      <c r="E127" t="s">
        <v>58</v>
      </c>
      <c r="F127" t="s">
        <v>29</v>
      </c>
      <c r="G127" t="s">
        <v>30</v>
      </c>
      <c r="H127" t="s">
        <v>25</v>
      </c>
      <c r="I127">
        <v>5</v>
      </c>
      <c r="J127">
        <v>1003.12</v>
      </c>
      <c r="K127">
        <v>5015.6000000000004</v>
      </c>
      <c r="L127">
        <v>0.09</v>
      </c>
      <c r="M127">
        <v>451.404</v>
      </c>
      <c r="N127" t="s">
        <v>26</v>
      </c>
      <c r="O127">
        <v>1</v>
      </c>
    </row>
    <row r="128" spans="1:15" hidden="1" x14ac:dyDescent="0.35">
      <c r="A128" t="s">
        <v>249</v>
      </c>
      <c r="B128">
        <v>45083</v>
      </c>
      <c r="C128" t="s">
        <v>207</v>
      </c>
      <c r="D128" t="s">
        <v>3</v>
      </c>
      <c r="E128" t="s">
        <v>122</v>
      </c>
      <c r="F128" t="s">
        <v>33</v>
      </c>
      <c r="G128" t="s">
        <v>34</v>
      </c>
      <c r="H128" t="s">
        <v>39</v>
      </c>
      <c r="I128">
        <v>11</v>
      </c>
      <c r="J128">
        <v>66.86</v>
      </c>
      <c r="K128">
        <v>735.46</v>
      </c>
      <c r="L128">
        <v>0.08</v>
      </c>
      <c r="M128">
        <v>58.836799999999997</v>
      </c>
      <c r="N128" t="s">
        <v>54</v>
      </c>
      <c r="O128">
        <v>0</v>
      </c>
    </row>
    <row r="129" spans="1:15" hidden="1" x14ac:dyDescent="0.35">
      <c r="A129" t="s">
        <v>249</v>
      </c>
      <c r="B129">
        <v>45086</v>
      </c>
      <c r="C129" t="s">
        <v>208</v>
      </c>
      <c r="D129" t="s">
        <v>2</v>
      </c>
      <c r="E129" t="s">
        <v>73</v>
      </c>
      <c r="F129" t="s">
        <v>33</v>
      </c>
      <c r="G129" t="s">
        <v>34</v>
      </c>
      <c r="H129" t="s">
        <v>25</v>
      </c>
      <c r="I129">
        <v>8</v>
      </c>
      <c r="J129">
        <v>114.6</v>
      </c>
      <c r="K129">
        <v>916.8</v>
      </c>
      <c r="L129">
        <v>0.1</v>
      </c>
      <c r="M129">
        <v>91.68</v>
      </c>
      <c r="N129" t="s">
        <v>26</v>
      </c>
      <c r="O129">
        <v>1</v>
      </c>
    </row>
    <row r="130" spans="1:15" hidden="1" x14ac:dyDescent="0.35">
      <c r="A130" t="s">
        <v>249</v>
      </c>
      <c r="B130">
        <v>45084</v>
      </c>
      <c r="C130" t="s">
        <v>209</v>
      </c>
      <c r="D130" t="s">
        <v>6</v>
      </c>
      <c r="E130" t="s">
        <v>116</v>
      </c>
      <c r="F130" t="s">
        <v>37</v>
      </c>
      <c r="G130" t="s">
        <v>38</v>
      </c>
      <c r="H130" t="s">
        <v>39</v>
      </c>
      <c r="I130">
        <v>3</v>
      </c>
      <c r="J130">
        <v>12.54</v>
      </c>
      <c r="K130">
        <v>37.619999999999997</v>
      </c>
      <c r="L130">
        <v>0.08</v>
      </c>
      <c r="M130">
        <v>3.0095999999999998</v>
      </c>
      <c r="N130" t="s">
        <v>26</v>
      </c>
      <c r="O130">
        <v>1</v>
      </c>
    </row>
    <row r="131" spans="1:15" hidden="1" x14ac:dyDescent="0.35">
      <c r="A131" t="s">
        <v>249</v>
      </c>
      <c r="B131">
        <v>45086</v>
      </c>
      <c r="C131" t="s">
        <v>210</v>
      </c>
      <c r="D131" t="s">
        <v>5</v>
      </c>
      <c r="E131" t="s">
        <v>56</v>
      </c>
      <c r="F131" t="s">
        <v>65</v>
      </c>
      <c r="G131" t="s">
        <v>66</v>
      </c>
      <c r="H131" t="s">
        <v>25</v>
      </c>
      <c r="I131">
        <v>4</v>
      </c>
      <c r="J131">
        <v>239.61</v>
      </c>
      <c r="K131">
        <v>958.44</v>
      </c>
      <c r="L131">
        <v>0.11</v>
      </c>
      <c r="M131">
        <v>105.4284</v>
      </c>
      <c r="N131" t="s">
        <v>26</v>
      </c>
      <c r="O131">
        <v>1</v>
      </c>
    </row>
    <row r="132" spans="1:15" hidden="1" x14ac:dyDescent="0.35">
      <c r="A132" t="s">
        <v>249</v>
      </c>
      <c r="B132">
        <v>45105</v>
      </c>
      <c r="C132" t="s">
        <v>211</v>
      </c>
      <c r="D132" t="s">
        <v>3</v>
      </c>
      <c r="E132" t="s">
        <v>68</v>
      </c>
      <c r="F132" t="s">
        <v>53</v>
      </c>
      <c r="G132" t="s">
        <v>30</v>
      </c>
      <c r="H132" t="s">
        <v>39</v>
      </c>
      <c r="I132">
        <v>5</v>
      </c>
      <c r="J132">
        <v>83.58</v>
      </c>
      <c r="K132">
        <v>417.9</v>
      </c>
      <c r="L132">
        <v>7.0000000000000007E-2</v>
      </c>
      <c r="M132">
        <v>29.253</v>
      </c>
      <c r="N132" t="s">
        <v>26</v>
      </c>
      <c r="O132">
        <v>1</v>
      </c>
    </row>
    <row r="133" spans="1:15" hidden="1" x14ac:dyDescent="0.35">
      <c r="A133" t="s">
        <v>249</v>
      </c>
      <c r="B133">
        <v>45094</v>
      </c>
      <c r="C133" t="s">
        <v>212</v>
      </c>
      <c r="D133" t="s">
        <v>4</v>
      </c>
      <c r="E133" t="s">
        <v>143</v>
      </c>
      <c r="F133" t="s">
        <v>23</v>
      </c>
      <c r="G133" t="s">
        <v>24</v>
      </c>
      <c r="H133" t="s">
        <v>43</v>
      </c>
      <c r="I133">
        <v>1</v>
      </c>
      <c r="J133">
        <v>176</v>
      </c>
      <c r="K133">
        <v>176</v>
      </c>
      <c r="L133">
        <v>0.12</v>
      </c>
      <c r="M133">
        <v>21.12</v>
      </c>
      <c r="N133" t="s">
        <v>54</v>
      </c>
      <c r="O133">
        <v>0</v>
      </c>
    </row>
    <row r="134" spans="1:15" hidden="1" x14ac:dyDescent="0.35">
      <c r="A134" t="s">
        <v>249</v>
      </c>
      <c r="B134">
        <v>45094</v>
      </c>
      <c r="C134" t="s">
        <v>213</v>
      </c>
      <c r="D134" t="s">
        <v>6</v>
      </c>
      <c r="E134" t="s">
        <v>47</v>
      </c>
      <c r="F134" t="s">
        <v>65</v>
      </c>
      <c r="G134" t="s">
        <v>66</v>
      </c>
      <c r="H134" t="s">
        <v>39</v>
      </c>
      <c r="I134">
        <v>3</v>
      </c>
      <c r="J134">
        <v>196.03</v>
      </c>
      <c r="K134">
        <v>588.09</v>
      </c>
      <c r="L134">
        <v>0.09</v>
      </c>
      <c r="M134">
        <v>52.928100000000001</v>
      </c>
      <c r="N134" t="s">
        <v>26</v>
      </c>
      <c r="O134">
        <v>1</v>
      </c>
    </row>
    <row r="135" spans="1:15" hidden="1" x14ac:dyDescent="0.35">
      <c r="A135" t="s">
        <v>249</v>
      </c>
      <c r="B135">
        <v>45095</v>
      </c>
      <c r="C135" t="s">
        <v>214</v>
      </c>
      <c r="D135" t="s">
        <v>4</v>
      </c>
      <c r="E135" t="s">
        <v>94</v>
      </c>
      <c r="F135" t="s">
        <v>29</v>
      </c>
      <c r="G135" t="s">
        <v>30</v>
      </c>
      <c r="H135" t="s">
        <v>25</v>
      </c>
      <c r="I135">
        <v>5</v>
      </c>
      <c r="J135">
        <v>1420.84</v>
      </c>
      <c r="K135">
        <v>7104.2</v>
      </c>
      <c r="L135">
        <v>0.09</v>
      </c>
      <c r="M135">
        <v>639.37800000000004</v>
      </c>
      <c r="N135" t="s">
        <v>26</v>
      </c>
      <c r="O135">
        <v>1</v>
      </c>
    </row>
    <row r="136" spans="1:15" hidden="1" x14ac:dyDescent="0.35">
      <c r="A136" t="s">
        <v>249</v>
      </c>
      <c r="B136">
        <v>45087</v>
      </c>
      <c r="C136" t="s">
        <v>215</v>
      </c>
      <c r="D136" t="s">
        <v>2</v>
      </c>
      <c r="E136" t="s">
        <v>32</v>
      </c>
      <c r="F136" t="s">
        <v>53</v>
      </c>
      <c r="G136" t="s">
        <v>30</v>
      </c>
      <c r="H136" t="s">
        <v>39</v>
      </c>
      <c r="I136">
        <v>1</v>
      </c>
      <c r="J136">
        <v>166.39</v>
      </c>
      <c r="K136">
        <v>166.39</v>
      </c>
      <c r="L136">
        <v>0.09</v>
      </c>
      <c r="M136">
        <v>14.975099999999999</v>
      </c>
      <c r="N136" t="s">
        <v>54</v>
      </c>
      <c r="O136">
        <v>0</v>
      </c>
    </row>
    <row r="137" spans="1:15" hidden="1" x14ac:dyDescent="0.35">
      <c r="A137" t="s">
        <v>249</v>
      </c>
      <c r="B137">
        <v>45105</v>
      </c>
      <c r="C137" t="s">
        <v>216</v>
      </c>
      <c r="D137" t="s">
        <v>3</v>
      </c>
      <c r="E137" t="s">
        <v>91</v>
      </c>
      <c r="F137" t="s">
        <v>117</v>
      </c>
      <c r="G137" t="s">
        <v>38</v>
      </c>
      <c r="H137" t="s">
        <v>39</v>
      </c>
      <c r="I137">
        <v>12</v>
      </c>
      <c r="J137">
        <v>26.09</v>
      </c>
      <c r="K137">
        <v>313.08</v>
      </c>
      <c r="L137">
        <v>0.09</v>
      </c>
      <c r="M137">
        <v>28.177199999999999</v>
      </c>
      <c r="N137" t="s">
        <v>26</v>
      </c>
      <c r="O137">
        <v>1</v>
      </c>
    </row>
    <row r="138" spans="1:15" hidden="1" x14ac:dyDescent="0.35">
      <c r="A138" t="s">
        <v>249</v>
      </c>
      <c r="B138">
        <v>45104</v>
      </c>
      <c r="C138" t="s">
        <v>217</v>
      </c>
      <c r="D138" t="s">
        <v>5</v>
      </c>
      <c r="E138" t="s">
        <v>101</v>
      </c>
      <c r="F138" t="s">
        <v>117</v>
      </c>
      <c r="G138" t="s">
        <v>38</v>
      </c>
      <c r="H138" t="s">
        <v>25</v>
      </c>
      <c r="I138">
        <v>11</v>
      </c>
      <c r="J138">
        <v>70.59</v>
      </c>
      <c r="K138">
        <v>776.49</v>
      </c>
      <c r="L138">
        <v>0.11</v>
      </c>
      <c r="M138">
        <v>85.413899999999998</v>
      </c>
      <c r="N138" t="s">
        <v>54</v>
      </c>
      <c r="O138">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Enero</vt:lpstr>
      <vt:lpstr>Febrero</vt:lpstr>
      <vt:lpstr>Marzo</vt:lpstr>
      <vt:lpstr>Abril</vt:lpstr>
      <vt:lpstr>Mayo</vt:lpstr>
      <vt:lpstr>Junio</vt:lpstr>
      <vt:lpstr>README</vt:lpstr>
      <vt:lpstr>Analisis</vt:lpstr>
      <vt:lpstr>Data_Consolidada</vt:lpstr>
      <vt:lpstr>Pivots_KPIs</vt:lpstr>
      <vt:lpstr>Dashboard_KPIs</vt:lpstr>
      <vt:lpstr>Pivot_Ciudad</vt:lpstr>
      <vt:lpstr>Pivot_Vendedor</vt:lpstr>
      <vt:lpstr>Pivot_Canal</vt:lpstr>
      <vt:lpstr>Pivot_Categoria</vt:lpstr>
      <vt:lpstr>Pivot_Estado</vt:lpstr>
      <vt:lpstr>Pivot_Mes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Zuleta</dc:creator>
  <cp:lastModifiedBy>David Zuleta</cp:lastModifiedBy>
  <dcterms:created xsi:type="dcterms:W3CDTF">2026-04-19T19:50:05Z</dcterms:created>
  <dcterms:modified xsi:type="dcterms:W3CDTF">2026-04-19T20:44:23Z</dcterms:modified>
</cp:coreProperties>
</file>